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richData/rdrichvalue.xml" ContentType="application/vnd.ms-excel.rdrichvalue+xml"/>
  <Override PartName="/xl/richData/rdrichvaluestructure.xml" ContentType="application/vnd.ms-excel.rdrichvaluestructure+xml"/>
  <Override PartName="/xl/richData/richStyles.xml" ContentType="application/vnd.ms-excel.richstyles+xml"/>
  <Override PartName="/xl/richData/rdsupportingpropertybagstructure.xml" ContentType="application/vnd.ms-excel.rdsupportingpropertybagstructure+xml"/>
  <Override PartName="/xl/richData/rdsupportingpropertybag.xml" ContentType="application/vnd.ms-excel.rdsupportingpropertybag+xml"/>
  <Override PartName="/xl/richData/rdRichValueTypes.xml" ContentType="application/vnd.ms-excel.rdrichvaluetyp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202300"/>
  <mc:AlternateContent xmlns:mc="http://schemas.openxmlformats.org/markup-compatibility/2006">
    <mc:Choice Requires="x15">
      <x15ac:absPath xmlns:x15ac="http://schemas.microsoft.com/office/spreadsheetml/2010/11/ac" url="E:\SCSCC\Classes &amp; SIGs\Internet Investing SIG\2026\"/>
    </mc:Choice>
  </mc:AlternateContent>
  <xr:revisionPtr revIDLastSave="0" documentId="13_ncr:1_{2C55121B-553B-433B-A811-C14A65CF7430}" xr6:coauthVersionLast="47" xr6:coauthVersionMax="47" xr10:uidLastSave="{00000000-0000-0000-0000-000000000000}"/>
  <bookViews>
    <workbookView xWindow="7305" yWindow="1455" windowWidth="25890" windowHeight="19320" xr2:uid="{2A14023B-6E5C-4212-AAD0-F37FECB10A2E}"/>
  </bookViews>
  <sheets>
    <sheet name="Lazy Senior Portfolio" sheetId="2" r:id="rId1"/>
  </sheet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9" i="2" l="1"/>
  <c r="L9" i="2"/>
  <c r="D9" i="2" a="1"/>
  <c r="D9" i="2" s="1"/>
  <c r="O13" i="2"/>
  <c r="L13" i="2"/>
  <c r="D13" i="2" a="1"/>
  <c r="D13" i="2" s="1"/>
  <c r="O39" i="2"/>
  <c r="L39" i="2"/>
  <c r="O38" i="2"/>
  <c r="L38" i="2"/>
  <c r="O37" i="2"/>
  <c r="L37" i="2"/>
  <c r="O36" i="2"/>
  <c r="L36" i="2"/>
  <c r="O35" i="2"/>
  <c r="L35" i="2"/>
  <c r="O34" i="2"/>
  <c r="N34" i="2"/>
  <c r="L34" i="2"/>
  <c r="H34" i="2"/>
  <c r="I34" i="2" s="1"/>
  <c r="F34" i="2"/>
  <c r="O31" i="2"/>
  <c r="L31" i="2"/>
  <c r="O25" i="2"/>
  <c r="L25" i="2"/>
  <c r="O33" i="2"/>
  <c r="L33" i="2"/>
  <c r="D33" i="2" a="1"/>
  <c r="D33" i="2" s="1"/>
  <c r="O30" i="2"/>
  <c r="L30" i="2"/>
  <c r="D30" i="2" a="1"/>
  <c r="D30" i="2" s="1"/>
  <c r="O28" i="2"/>
  <c r="L28" i="2"/>
  <c r="D28" i="2" a="1"/>
  <c r="D28" i="2" s="1"/>
  <c r="O26" i="2"/>
  <c r="L26" i="2"/>
  <c r="D26" i="2" a="1"/>
  <c r="D26" i="2" s="1"/>
  <c r="O24" i="2"/>
  <c r="L24" i="2"/>
  <c r="O23" i="2"/>
  <c r="L23" i="2"/>
  <c r="O22" i="2"/>
  <c r="L22" i="2"/>
  <c r="O20" i="2"/>
  <c r="L20" i="2"/>
  <c r="O21" i="2"/>
  <c r="L21" i="2"/>
  <c r="D39" i="2" a="1"/>
  <c r="D39" i="2" s="1"/>
  <c r="N39" i="2" s="1"/>
  <c r="D38" i="2" a="1"/>
  <c r="D38" i="2" s="1"/>
  <c r="N38" i="2" s="1"/>
  <c r="D37" i="2" a="1"/>
  <c r="D37" i="2" s="1"/>
  <c r="N37" i="2" s="1"/>
  <c r="D36" i="2" a="1"/>
  <c r="D36" i="2" s="1"/>
  <c r="N36" i="2" s="1"/>
  <c r="D35" i="2" a="1"/>
  <c r="D35" i="2" s="1"/>
  <c r="N35" i="2" s="1"/>
  <c r="D31" i="2" a="1"/>
  <c r="D31" i="2" s="1"/>
  <c r="H31" i="2" s="1"/>
  <c r="I31" i="2" s="1"/>
  <c r="D25" i="2" a="1"/>
  <c r="D25" i="2" s="1"/>
  <c r="N25" i="2" s="1"/>
  <c r="D24" i="2" a="1"/>
  <c r="D24" i="2" s="1"/>
  <c r="N24" i="2" s="1"/>
  <c r="D23" i="2" a="1"/>
  <c r="D23" i="2" s="1"/>
  <c r="N23" i="2" s="1"/>
  <c r="D22" i="2" a="1"/>
  <c r="D22" i="2" s="1"/>
  <c r="N22" i="2" s="1"/>
  <c r="D20" i="2" a="1"/>
  <c r="D20" i="2" s="1"/>
  <c r="N20" i="2" s="1"/>
  <c r="D21" i="2" a="1"/>
  <c r="D21" i="2" s="1"/>
  <c r="F21" i="2" s="1"/>
  <c r="O19" i="2"/>
  <c r="L19" i="2"/>
  <c r="D19" i="2" a="1"/>
  <c r="D19" i="2" s="1"/>
  <c r="O29" i="2"/>
  <c r="L29" i="2"/>
  <c r="D29" i="2" a="1"/>
  <c r="D29" i="2" s="1"/>
  <c r="O32" i="2"/>
  <c r="L32" i="2"/>
  <c r="D32" i="2" a="1"/>
  <c r="D32" i="2" s="1"/>
  <c r="O27" i="2"/>
  <c r="L27" i="2"/>
  <c r="D27" i="2" a="1"/>
  <c r="D27" i="2" s="1"/>
  <c r="N15" i="2"/>
  <c r="O15" i="2"/>
  <c r="O12" i="2"/>
  <c r="O11" i="2"/>
  <c r="O10" i="2"/>
  <c r="O8" i="2"/>
  <c r="O7" i="2"/>
  <c r="L15" i="2"/>
  <c r="L12" i="2"/>
  <c r="L11" i="2"/>
  <c r="L10" i="2"/>
  <c r="L8" i="2"/>
  <c r="L7" i="2"/>
  <c r="H15" i="2"/>
  <c r="I15" i="2" s="1"/>
  <c r="F15" i="2"/>
  <c r="D12" i="2" a="1"/>
  <c r="D12" i="2" s="1"/>
  <c r="F12" i="2" s="1"/>
  <c r="D11" i="2" a="1"/>
  <c r="D11" i="2" s="1"/>
  <c r="H11" i="2" s="1"/>
  <c r="I11" i="2" s="1"/>
  <c r="D10" i="2" a="1"/>
  <c r="D10" i="2" s="1"/>
  <c r="K10" i="2" s="1"/>
  <c r="D8" i="2" a="1"/>
  <c r="D8" i="2" s="1"/>
  <c r="K8" i="2" s="1"/>
  <c r="D7" i="2" a="1"/>
  <c r="D7" i="2" s="1"/>
  <c r="K7" i="2" s="1"/>
  <c r="B2" i="2"/>
  <c r="K9" i="2" l="1"/>
  <c r="H9" i="2"/>
  <c r="I9" i="2" s="1"/>
  <c r="N9" i="2"/>
  <c r="F9" i="2"/>
  <c r="K13" i="2"/>
  <c r="H13" i="2"/>
  <c r="I13" i="2" s="1"/>
  <c r="F13" i="2"/>
  <c r="N13" i="2"/>
  <c r="K39" i="2"/>
  <c r="K36" i="2"/>
  <c r="K37" i="2"/>
  <c r="K38" i="2"/>
  <c r="K35" i="2"/>
  <c r="K25" i="2"/>
  <c r="K31" i="2"/>
  <c r="N31" i="2"/>
  <c r="N33" i="2"/>
  <c r="K33" i="2"/>
  <c r="F33" i="2"/>
  <c r="H33" i="2"/>
  <c r="I33" i="2" s="1"/>
  <c r="N30" i="2"/>
  <c r="K30" i="2"/>
  <c r="H30" i="2"/>
  <c r="I30" i="2" s="1"/>
  <c r="F30" i="2"/>
  <c r="N28" i="2"/>
  <c r="K28" i="2"/>
  <c r="H28" i="2"/>
  <c r="I28" i="2" s="1"/>
  <c r="F28" i="2"/>
  <c r="N26" i="2"/>
  <c r="K26" i="2"/>
  <c r="H26" i="2"/>
  <c r="I26" i="2" s="1"/>
  <c r="F26" i="2"/>
  <c r="K22" i="2"/>
  <c r="K23" i="2"/>
  <c r="K24" i="2"/>
  <c r="K21" i="2"/>
  <c r="N21" i="2"/>
  <c r="K20" i="2"/>
  <c r="H20" i="2"/>
  <c r="I20" i="2" s="1"/>
  <c r="F20" i="2"/>
  <c r="H22" i="2"/>
  <c r="I22" i="2" s="1"/>
  <c r="F22" i="2"/>
  <c r="F23" i="2"/>
  <c r="H23" i="2"/>
  <c r="I23" i="2" s="1"/>
  <c r="H24" i="2"/>
  <c r="I24" i="2" s="1"/>
  <c r="F24" i="2"/>
  <c r="H35" i="2"/>
  <c r="I35" i="2" s="1"/>
  <c r="F35" i="2"/>
  <c r="H25" i="2"/>
  <c r="I25" i="2" s="1"/>
  <c r="F25" i="2"/>
  <c r="H36" i="2"/>
  <c r="I36" i="2" s="1"/>
  <c r="F36" i="2"/>
  <c r="H37" i="2"/>
  <c r="I37" i="2" s="1"/>
  <c r="F37" i="2"/>
  <c r="H38" i="2"/>
  <c r="I38" i="2" s="1"/>
  <c r="F38" i="2"/>
  <c r="H39" i="2"/>
  <c r="I39" i="2" s="1"/>
  <c r="F39" i="2"/>
  <c r="F31" i="2"/>
  <c r="O5" i="2"/>
  <c r="L5" i="2"/>
  <c r="N19" i="2"/>
  <c r="K19" i="2"/>
  <c r="H19" i="2"/>
  <c r="I19" i="2" s="1"/>
  <c r="F19" i="2"/>
  <c r="K29" i="2"/>
  <c r="N29" i="2"/>
  <c r="H29" i="2"/>
  <c r="I29" i="2" s="1"/>
  <c r="F29" i="2"/>
  <c r="N32" i="2"/>
  <c r="K32" i="2"/>
  <c r="H32" i="2"/>
  <c r="I32" i="2" s="1"/>
  <c r="F32" i="2"/>
  <c r="N27" i="2"/>
  <c r="K27" i="2"/>
  <c r="F27" i="2"/>
  <c r="H27" i="2"/>
  <c r="I27" i="2" s="1"/>
  <c r="N7" i="2"/>
  <c r="N8" i="2"/>
  <c r="N10" i="2"/>
  <c r="N11" i="2"/>
  <c r="N12" i="2"/>
  <c r="K11" i="2"/>
  <c r="K12" i="2"/>
  <c r="H7" i="2"/>
  <c r="I7" i="2" s="1"/>
  <c r="F7" i="2"/>
  <c r="H8" i="2"/>
  <c r="I8" i="2" s="1"/>
  <c r="F8" i="2"/>
  <c r="H10" i="2"/>
  <c r="I10" i="2" s="1"/>
  <c r="F10" i="2"/>
  <c r="H12" i="2"/>
  <c r="I12" i="2" s="1"/>
  <c r="F11" i="2"/>
  <c r="F5" i="2" l="1"/>
  <c r="I5" i="2"/>
  <c r="F4" i="2" l="1"/>
  <c r="I4" i="2"/>
  <c r="I3" i="2"/>
  <c r="F3" i="2"/>
  <c r="J5" i="2"/>
</calcChain>
</file>

<file path=xl/metadata.xml><?xml version="1.0" encoding="utf-8"?>
<metadata xmlns="http://schemas.openxmlformats.org/spreadsheetml/2006/main" xmlns:xlrd="http://schemas.microsoft.com/office/spreadsheetml/2017/richdata" xmlns:xda="http://schemas.microsoft.com/office/spreadsheetml/2017/dynamicarray">
  <metadataTypes count="2">
    <metadataType name="XLDAPR" minSupportedVersion="120000" copy="1" pasteAll="1" pasteValues="1" merge="1" splitFirst="1" rowColShift="1" clearFormats="1" clearComments="1" assign="1" coerce="1" cellMeta="1"/>
    <metadataType name="XLRICHVALUE" minSupportedVersion="120000" copy="1" pasteAll="1" pasteValues="1" merge="1" splitFirst="1" rowColShift="1" clearFormats="1" clearComments="1" assign="1" coerce="1"/>
  </metadataTypes>
  <futureMetadata name="XLDAPR" count="1">
    <bk>
      <extLst>
        <ext uri="{bdbb8cdc-fa1e-496e-a857-3c3f30c029c3}">
          <xda:dynamicArrayProperties fDynamic="1" fCollapsed="0"/>
        </ext>
      </extLst>
    </bk>
  </futureMetadata>
  <futureMetadata name="XLRICHVALUE" count="21">
    <bk>
      <extLst>
        <ext uri="{3e2802c4-a4d2-4d8b-9148-e3be6c30e623}">
          <xlrd:rvb i="2"/>
        </ext>
      </extLst>
    </bk>
    <bk>
      <extLst>
        <ext uri="{3e2802c4-a4d2-4d8b-9148-e3be6c30e623}">
          <xlrd:rvb i="5"/>
        </ext>
      </extLst>
    </bk>
    <bk>
      <extLst>
        <ext uri="{3e2802c4-a4d2-4d8b-9148-e3be6c30e623}">
          <xlrd:rvb i="8"/>
        </ext>
      </extLst>
    </bk>
    <bk>
      <extLst>
        <ext uri="{3e2802c4-a4d2-4d8b-9148-e3be6c30e623}">
          <xlrd:rvb i="11"/>
        </ext>
      </extLst>
    </bk>
    <bk>
      <extLst>
        <ext uri="{3e2802c4-a4d2-4d8b-9148-e3be6c30e623}">
          <xlrd:rvb i="14"/>
        </ext>
      </extLst>
    </bk>
    <bk>
      <extLst>
        <ext uri="{3e2802c4-a4d2-4d8b-9148-e3be6c30e623}">
          <xlrd:rvb i="17"/>
        </ext>
      </extLst>
    </bk>
    <bk>
      <extLst>
        <ext uri="{3e2802c4-a4d2-4d8b-9148-e3be6c30e623}">
          <xlrd:rvb i="20"/>
        </ext>
      </extLst>
    </bk>
    <bk>
      <extLst>
        <ext uri="{3e2802c4-a4d2-4d8b-9148-e3be6c30e623}">
          <xlrd:rvb i="23"/>
        </ext>
      </extLst>
    </bk>
    <bk>
      <extLst>
        <ext uri="{3e2802c4-a4d2-4d8b-9148-e3be6c30e623}">
          <xlrd:rvb i="26"/>
        </ext>
      </extLst>
    </bk>
    <bk>
      <extLst>
        <ext uri="{3e2802c4-a4d2-4d8b-9148-e3be6c30e623}">
          <xlrd:rvb i="29"/>
        </ext>
      </extLst>
    </bk>
    <bk>
      <extLst>
        <ext uri="{3e2802c4-a4d2-4d8b-9148-e3be6c30e623}">
          <xlrd:rvb i="32"/>
        </ext>
      </extLst>
    </bk>
    <bk>
      <extLst>
        <ext uri="{3e2802c4-a4d2-4d8b-9148-e3be6c30e623}">
          <xlrd:rvb i="35"/>
        </ext>
      </extLst>
    </bk>
    <bk>
      <extLst>
        <ext uri="{3e2802c4-a4d2-4d8b-9148-e3be6c30e623}">
          <xlrd:rvb i="38"/>
        </ext>
      </extLst>
    </bk>
    <bk>
      <extLst>
        <ext uri="{3e2802c4-a4d2-4d8b-9148-e3be6c30e623}">
          <xlrd:rvb i="41"/>
        </ext>
      </extLst>
    </bk>
    <bk>
      <extLst>
        <ext uri="{3e2802c4-a4d2-4d8b-9148-e3be6c30e623}">
          <xlrd:rvb i="44"/>
        </ext>
      </extLst>
    </bk>
    <bk>
      <extLst>
        <ext uri="{3e2802c4-a4d2-4d8b-9148-e3be6c30e623}">
          <xlrd:rvb i="47"/>
        </ext>
      </extLst>
    </bk>
    <bk>
      <extLst>
        <ext uri="{3e2802c4-a4d2-4d8b-9148-e3be6c30e623}">
          <xlrd:rvb i="50"/>
        </ext>
      </extLst>
    </bk>
    <bk>
      <extLst>
        <ext uri="{3e2802c4-a4d2-4d8b-9148-e3be6c30e623}">
          <xlrd:rvb i="53"/>
        </ext>
      </extLst>
    </bk>
    <bk>
      <extLst>
        <ext uri="{3e2802c4-a4d2-4d8b-9148-e3be6c30e623}">
          <xlrd:rvb i="56"/>
        </ext>
      </extLst>
    </bk>
    <bk>
      <extLst>
        <ext uri="{3e2802c4-a4d2-4d8b-9148-e3be6c30e623}">
          <xlrd:rvb i="59"/>
        </ext>
      </extLst>
    </bk>
    <bk>
      <extLst>
        <ext uri="{3e2802c4-a4d2-4d8b-9148-e3be6c30e623}">
          <xlrd:rvb i="62"/>
        </ext>
      </extLst>
    </bk>
  </futureMetadata>
  <cellMetadata count="1">
    <bk>
      <rc t="1" v="0"/>
    </bk>
  </cellMetadata>
  <valueMetadata count="21">
    <bk>
      <rc t="2" v="0"/>
    </bk>
    <bk>
      <rc t="2" v="1"/>
    </bk>
    <bk>
      <rc t="2" v="2"/>
    </bk>
    <bk>
      <rc t="2" v="3"/>
    </bk>
    <bk>
      <rc t="2" v="4"/>
    </bk>
    <bk>
      <rc t="2" v="5"/>
    </bk>
    <bk>
      <rc t="2" v="6"/>
    </bk>
    <bk>
      <rc t="2" v="7"/>
    </bk>
    <bk>
      <rc t="2" v="8"/>
    </bk>
    <bk>
      <rc t="2" v="9"/>
    </bk>
    <bk>
      <rc t="2" v="10"/>
    </bk>
    <bk>
      <rc t="2" v="11"/>
    </bk>
    <bk>
      <rc t="2" v="12"/>
    </bk>
    <bk>
      <rc t="2" v="13"/>
    </bk>
    <bk>
      <rc t="2" v="14"/>
    </bk>
    <bk>
      <rc t="2" v="15"/>
    </bk>
    <bk>
      <rc t="2" v="16"/>
    </bk>
    <bk>
      <rc t="2" v="17"/>
    </bk>
    <bk>
      <rc t="2" v="18"/>
    </bk>
    <bk>
      <rc t="2" v="19"/>
    </bk>
    <bk>
      <rc t="2" v="20"/>
    </bk>
  </valueMetadata>
</metadata>
</file>

<file path=xl/sharedStrings.xml><?xml version="1.0" encoding="utf-8"?>
<sst xmlns="http://schemas.openxmlformats.org/spreadsheetml/2006/main" count="69" uniqueCount="42">
  <si>
    <t>Symbol</t>
  </si>
  <si>
    <t>ARR</t>
  </si>
  <si>
    <t>BKLN</t>
  </si>
  <si>
    <t>DIA</t>
  </si>
  <si>
    <t>JEPI</t>
  </si>
  <si>
    <t>JEPQ</t>
  </si>
  <si>
    <t>O</t>
  </si>
  <si>
    <t>PFXF</t>
  </si>
  <si>
    <t>QQQ</t>
  </si>
  <si>
    <t>QYLD</t>
  </si>
  <si>
    <t>RSP</t>
  </si>
  <si>
    <t>SCHD</t>
  </si>
  <si>
    <t>SPY</t>
  </si>
  <si>
    <t>SRET</t>
  </si>
  <si>
    <t>VYM</t>
  </si>
  <si>
    <t>XAR</t>
  </si>
  <si>
    <t>XLE</t>
  </si>
  <si>
    <t>XLF</t>
  </si>
  <si>
    <t>XLU</t>
  </si>
  <si>
    <t>FW Div Rate</t>
  </si>
  <si>
    <t>Shrs</t>
  </si>
  <si>
    <t>Mkt Val</t>
  </si>
  <si>
    <t>SWVVX</t>
  </si>
  <si>
    <t>FW Div %</t>
  </si>
  <si>
    <t>Total Div</t>
  </si>
  <si>
    <t>Last Price</t>
  </si>
  <si>
    <t>Price 1yr</t>
  </si>
  <si>
    <t>Growth %</t>
  </si>
  <si>
    <t>Name</t>
  </si>
  <si>
    <t>Total --&gt;</t>
  </si>
  <si>
    <t>Total--&gt;</t>
  </si>
  <si>
    <t>BRK-B</t>
  </si>
  <si>
    <t>SPBO</t>
  </si>
  <si>
    <t>1-year</t>
  </si>
  <si>
    <t>5-year</t>
  </si>
  <si>
    <t>Price 5yr</t>
  </si>
  <si>
    <t>5-yr Growth--&gt;</t>
  </si>
  <si>
    <t>1-yr Growth--&gt;</t>
  </si>
  <si>
    <t>5-yr Total Return</t>
  </si>
  <si>
    <t>1-yr Total Return</t>
  </si>
  <si>
    <t>Assets Considered</t>
  </si>
  <si>
    <t>Tom's Lazy Senior Portfolio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</si>
</sst>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4" formatCode="_(&quot;$&quot;* #,##0.00_);_(&quot;$&quot;* \(#,##0.00\);_(&quot;$&quot;* &quot;-&quot;??_);_(@_)"/>
    <numFmt numFmtId="43" formatCode="_(* #,##0.00_);_(* \(#,##0.00\);_(* &quot;-&quot;??_);_(@_)"/>
    <numFmt numFmtId="164" formatCode="_([$$-409]* #,##0.00_);_([$$-409]* \(#,##0.00\);_([$$-409]* &quot;-&quot;??_);_(@_)"/>
    <numFmt numFmtId="165" formatCode="_([$$-409]* #,##0.000_);_([$$-409]* \(#,##0.000\);_([$$-409]* &quot;-&quot;??_);_(@_)"/>
    <numFmt numFmtId="166" formatCode="_(* #,##0_);_(* \(#,##0\);_(* &quot;-&quot;??_);_(@_)"/>
    <numFmt numFmtId="167" formatCode="_(&quot;$&quot;* #,##0_);_(&quot;$&quot;* \(#,##0\);_(&quot;$&quot;* &quot;-&quot;??_);_(@_)"/>
    <numFmt numFmtId="168" formatCode="_([$$-409]* #,##0_);_([$$-409]* \(#,##0\);_([$$-409]* &quot;-&quot;??_);_(@_)"/>
    <numFmt numFmtId="169" formatCode="0.0%"/>
  </numFmts>
  <fonts count="19" x14ac:knownFonts="1">
    <font>
      <sz val="11"/>
      <color theme="1"/>
      <name val="Aptos Narrow"/>
      <family val="2"/>
      <scheme val="minor"/>
    </font>
    <font>
      <sz val="11"/>
      <color theme="1"/>
      <name val="Aptos Narrow"/>
      <family val="2"/>
      <scheme val="minor"/>
    </font>
    <font>
      <sz val="18"/>
      <color theme="3"/>
      <name val="Aptos Display"/>
      <family val="2"/>
      <scheme val="major"/>
    </font>
    <font>
      <b/>
      <sz val="15"/>
      <color theme="3"/>
      <name val="Aptos Narrow"/>
      <family val="2"/>
      <scheme val="minor"/>
    </font>
    <font>
      <b/>
      <sz val="13"/>
      <color theme="3"/>
      <name val="Aptos Narrow"/>
      <family val="2"/>
      <scheme val="minor"/>
    </font>
    <font>
      <b/>
      <sz val="11"/>
      <color theme="3"/>
      <name val="Aptos Narrow"/>
      <family val="2"/>
      <scheme val="minor"/>
    </font>
    <font>
      <sz val="11"/>
      <color rgb="FF006100"/>
      <name val="Aptos Narrow"/>
      <family val="2"/>
      <scheme val="minor"/>
    </font>
    <font>
      <sz val="11"/>
      <color rgb="FF9C0006"/>
      <name val="Aptos Narrow"/>
      <family val="2"/>
      <scheme val="minor"/>
    </font>
    <font>
      <sz val="11"/>
      <color rgb="FF9C5700"/>
      <name val="Aptos Narrow"/>
      <family val="2"/>
      <scheme val="minor"/>
    </font>
    <font>
      <sz val="11"/>
      <color rgb="FF3F3F76"/>
      <name val="Aptos Narrow"/>
      <family val="2"/>
      <scheme val="minor"/>
    </font>
    <font>
      <b/>
      <sz val="11"/>
      <color rgb="FF3F3F3F"/>
      <name val="Aptos Narrow"/>
      <family val="2"/>
      <scheme val="minor"/>
    </font>
    <font>
      <b/>
      <sz val="11"/>
      <color rgb="FFFA7D00"/>
      <name val="Aptos Narrow"/>
      <family val="2"/>
      <scheme val="minor"/>
    </font>
    <font>
      <sz val="11"/>
      <color rgb="FFFA7D00"/>
      <name val="Aptos Narrow"/>
      <family val="2"/>
      <scheme val="minor"/>
    </font>
    <font>
      <b/>
      <sz val="11"/>
      <color theme="0"/>
      <name val="Aptos Narrow"/>
      <family val="2"/>
      <scheme val="minor"/>
    </font>
    <font>
      <sz val="11"/>
      <color rgb="FFFF0000"/>
      <name val="Aptos Narrow"/>
      <family val="2"/>
      <scheme val="minor"/>
    </font>
    <font>
      <i/>
      <sz val="11"/>
      <color rgb="FF7F7F7F"/>
      <name val="Aptos Narrow"/>
      <family val="2"/>
      <scheme val="minor"/>
    </font>
    <font>
      <b/>
      <sz val="11"/>
      <color theme="1"/>
      <name val="Aptos Narrow"/>
      <family val="2"/>
      <scheme val="minor"/>
    </font>
    <font>
      <sz val="11"/>
      <color theme="0"/>
      <name val="Aptos Narrow"/>
      <family val="2"/>
      <scheme val="minor"/>
    </font>
    <font>
      <b/>
      <sz val="14"/>
      <color theme="3" tint="0.249977111117893"/>
      <name val="Aptos Narrow"/>
      <family val="2"/>
      <scheme val="minor"/>
    </font>
  </fonts>
  <fills count="34">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tint="-0.14999847407452621"/>
        <bgColor indexed="64"/>
      </patternFill>
    </fill>
  </fills>
  <borders count="14">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5">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1"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6" fillId="2" borderId="0" applyNumberFormat="0" applyBorder="0" applyAlignment="0" applyProtection="0"/>
    <xf numFmtId="0" fontId="7" fillId="3" borderId="0" applyNumberFormat="0" applyBorder="0" applyAlignment="0" applyProtection="0"/>
    <xf numFmtId="0" fontId="8" fillId="4" borderId="0" applyNumberFormat="0" applyBorder="0" applyAlignment="0" applyProtection="0"/>
    <xf numFmtId="0" fontId="9" fillId="5" borderId="4" applyNumberFormat="0" applyAlignment="0" applyProtection="0"/>
    <xf numFmtId="0" fontId="10" fillId="6" borderId="5" applyNumberFormat="0" applyAlignment="0" applyProtection="0"/>
    <xf numFmtId="0" fontId="11" fillId="6" borderId="4" applyNumberFormat="0" applyAlignment="0" applyProtection="0"/>
    <xf numFmtId="0" fontId="12" fillId="0" borderId="6" applyNumberFormat="0" applyFill="0" applyAlignment="0" applyProtection="0"/>
    <xf numFmtId="0" fontId="13" fillId="7" borderId="7" applyNumberFormat="0" applyAlignment="0" applyProtection="0"/>
    <xf numFmtId="0" fontId="14" fillId="0" borderId="0" applyNumberFormat="0" applyFill="0" applyBorder="0" applyAlignment="0" applyProtection="0"/>
    <xf numFmtId="0" fontId="1" fillId="8" borderId="8" applyNumberFormat="0" applyFont="0" applyAlignment="0" applyProtection="0"/>
    <xf numFmtId="0" fontId="15" fillId="0" borderId="0" applyNumberFormat="0" applyFill="0" applyBorder="0" applyAlignment="0" applyProtection="0"/>
    <xf numFmtId="0" fontId="16" fillId="0" borderId="9" applyNumberFormat="0" applyFill="0" applyAlignment="0" applyProtection="0"/>
    <xf numFmtId="0" fontId="17" fillId="9" borderId="0" applyNumberFormat="0" applyBorder="0" applyAlignment="0" applyProtection="0"/>
    <xf numFmtId="0" fontId="1" fillId="10" borderId="0" applyNumberFormat="0" applyBorder="0" applyAlignment="0" applyProtection="0"/>
    <xf numFmtId="0" fontId="1" fillId="11" borderId="0" applyNumberFormat="0" applyBorder="0" applyAlignment="0" applyProtection="0"/>
    <xf numFmtId="0" fontId="1" fillId="12" borderId="0" applyNumberFormat="0" applyBorder="0" applyAlignment="0" applyProtection="0"/>
    <xf numFmtId="0" fontId="17" fillId="13" borderId="0" applyNumberFormat="0" applyBorder="0" applyAlignment="0" applyProtection="0"/>
    <xf numFmtId="0" fontId="1" fillId="14" borderId="0" applyNumberFormat="0" applyBorder="0" applyAlignment="0" applyProtection="0"/>
    <xf numFmtId="0" fontId="1" fillId="15" borderId="0" applyNumberFormat="0" applyBorder="0" applyAlignment="0" applyProtection="0"/>
    <xf numFmtId="0" fontId="1" fillId="16" borderId="0" applyNumberFormat="0" applyBorder="0" applyAlignment="0" applyProtection="0"/>
    <xf numFmtId="0" fontId="17" fillId="17" borderId="0" applyNumberFormat="0" applyBorder="0" applyAlignment="0" applyProtection="0"/>
    <xf numFmtId="0" fontId="1" fillId="18" borderId="0" applyNumberFormat="0" applyBorder="0" applyAlignment="0" applyProtection="0"/>
    <xf numFmtId="0" fontId="1" fillId="19" borderId="0" applyNumberFormat="0" applyBorder="0" applyAlignment="0" applyProtection="0"/>
    <xf numFmtId="0" fontId="1" fillId="20" borderId="0" applyNumberFormat="0" applyBorder="0" applyAlignment="0" applyProtection="0"/>
    <xf numFmtId="0" fontId="17" fillId="21" borderId="0" applyNumberFormat="0" applyBorder="0" applyAlignment="0" applyProtection="0"/>
    <xf numFmtId="0" fontId="1" fillId="22" borderId="0" applyNumberFormat="0" applyBorder="0" applyAlignment="0" applyProtection="0"/>
    <xf numFmtId="0" fontId="1" fillId="23" borderId="0" applyNumberFormat="0" applyBorder="0" applyAlignment="0" applyProtection="0"/>
    <xf numFmtId="0" fontId="1" fillId="24" borderId="0" applyNumberFormat="0" applyBorder="0" applyAlignment="0" applyProtection="0"/>
    <xf numFmtId="0" fontId="17" fillId="25" borderId="0" applyNumberFormat="0" applyBorder="0" applyAlignment="0" applyProtection="0"/>
    <xf numFmtId="0" fontId="1" fillId="26" borderId="0" applyNumberFormat="0" applyBorder="0" applyAlignment="0" applyProtection="0"/>
    <xf numFmtId="0" fontId="1" fillId="27" borderId="0" applyNumberFormat="0" applyBorder="0" applyAlignment="0" applyProtection="0"/>
    <xf numFmtId="0" fontId="1" fillId="28" borderId="0" applyNumberFormat="0" applyBorder="0" applyAlignment="0" applyProtection="0"/>
    <xf numFmtId="0" fontId="17" fillId="29" borderId="0" applyNumberFormat="0" applyBorder="0" applyAlignment="0" applyProtection="0"/>
    <xf numFmtId="0" fontId="1" fillId="30" borderId="0" applyNumberFormat="0" applyBorder="0" applyAlignment="0" applyProtection="0"/>
    <xf numFmtId="0" fontId="1" fillId="31" borderId="0" applyNumberFormat="0" applyBorder="0" applyAlignment="0" applyProtection="0"/>
    <xf numFmtId="0" fontId="1" fillId="32" borderId="0" applyNumberFormat="0" applyBorder="0" applyAlignment="0" applyProtection="0"/>
    <xf numFmtId="43" fontId="1" fillId="0" borderId="0" applyFont="0" applyFill="0" applyBorder="0" applyAlignment="0" applyProtection="0"/>
    <xf numFmtId="44" fontId="1" fillId="0" borderId="0" applyFont="0" applyFill="0" applyBorder="0" applyAlignment="0" applyProtection="0"/>
  </cellStyleXfs>
  <cellXfs count="34">
    <xf numFmtId="0" fontId="0" fillId="0" borderId="0" xfId="0"/>
    <xf numFmtId="0" fontId="0" fillId="33" borderId="10" xfId="0" applyFill="1" applyBorder="1"/>
    <xf numFmtId="164" fontId="0" fillId="0" borderId="0" xfId="0" applyNumberFormat="1"/>
    <xf numFmtId="14" fontId="16" fillId="0" borderId="0" xfId="0" applyNumberFormat="1" applyFont="1" applyAlignment="1">
      <alignment horizontal="center"/>
    </xf>
    <xf numFmtId="164" fontId="16" fillId="0" borderId="0" xfId="0" applyNumberFormat="1" applyFont="1" applyAlignment="1">
      <alignment horizontal="center"/>
    </xf>
    <xf numFmtId="10" fontId="0" fillId="0" borderId="0" xfId="1" applyNumberFormat="1" applyFont="1"/>
    <xf numFmtId="10" fontId="0" fillId="0" borderId="0" xfId="0" applyNumberFormat="1"/>
    <xf numFmtId="165" fontId="0" fillId="0" borderId="0" xfId="0" applyNumberFormat="1"/>
    <xf numFmtId="10" fontId="16" fillId="0" borderId="0" xfId="1" applyNumberFormat="1" applyFont="1" applyAlignment="1">
      <alignment horizontal="center"/>
    </xf>
    <xf numFmtId="0" fontId="0" fillId="33" borderId="10" xfId="0" applyFill="1" applyBorder="1" applyAlignment="1">
      <alignment horizontal="center"/>
    </xf>
    <xf numFmtId="0" fontId="16" fillId="0" borderId="0" xfId="0" applyFont="1"/>
    <xf numFmtId="166" fontId="0" fillId="0" borderId="0" xfId="43" applyNumberFormat="1" applyFont="1"/>
    <xf numFmtId="14" fontId="16" fillId="0" borderId="0" xfId="0" applyNumberFormat="1" applyFont="1" applyAlignment="1">
      <alignment horizontal="right"/>
    </xf>
    <xf numFmtId="44" fontId="0" fillId="0" borderId="0" xfId="44" applyFont="1"/>
    <xf numFmtId="9" fontId="0" fillId="0" borderId="0" xfId="1" applyFont="1"/>
    <xf numFmtId="167" fontId="0" fillId="0" borderId="0" xfId="44" applyNumberFormat="1" applyFont="1"/>
    <xf numFmtId="168" fontId="0" fillId="0" borderId="0" xfId="0" applyNumberFormat="1"/>
    <xf numFmtId="0" fontId="16" fillId="0" borderId="0" xfId="0" applyFont="1" applyAlignment="1">
      <alignment horizontal="left" indent="1"/>
    </xf>
    <xf numFmtId="168" fontId="16" fillId="0" borderId="0" xfId="0" applyNumberFormat="1" applyFont="1" applyAlignment="1">
      <alignment horizontal="center"/>
    </xf>
    <xf numFmtId="169" fontId="0" fillId="0" borderId="0" xfId="1" applyNumberFormat="1" applyFont="1"/>
    <xf numFmtId="0" fontId="16" fillId="0" borderId="0" xfId="0" applyFont="1" applyAlignment="1">
      <alignment horizontal="center"/>
    </xf>
    <xf numFmtId="44" fontId="0" fillId="0" borderId="0" xfId="44" applyFont="1" applyFill="1" applyBorder="1"/>
    <xf numFmtId="10" fontId="0" fillId="0" borderId="0" xfId="1" applyNumberFormat="1" applyFont="1" applyFill="1" applyBorder="1"/>
    <xf numFmtId="167" fontId="0" fillId="0" borderId="0" xfId="44" applyNumberFormat="1" applyFont="1" applyFill="1" applyBorder="1"/>
    <xf numFmtId="169" fontId="0" fillId="0" borderId="0" xfId="1" applyNumberFormat="1" applyFont="1" applyFill="1" applyBorder="1"/>
    <xf numFmtId="0" fontId="18" fillId="0" borderId="0" xfId="0" applyFont="1" applyAlignment="1">
      <alignment horizontal="center"/>
    </xf>
    <xf numFmtId="0" fontId="16" fillId="0" borderId="11" xfId="0" applyFont="1" applyBorder="1" applyAlignment="1">
      <alignment horizontal="center"/>
    </xf>
    <xf numFmtId="0" fontId="16" fillId="0" borderId="12" xfId="0" applyFont="1" applyBorder="1" applyAlignment="1">
      <alignment horizontal="center"/>
    </xf>
    <xf numFmtId="0" fontId="16" fillId="0" borderId="13" xfId="0" applyFont="1" applyBorder="1" applyAlignment="1">
      <alignment horizontal="center"/>
    </xf>
    <xf numFmtId="14" fontId="16" fillId="0" borderId="0" xfId="0" applyNumberFormat="1" applyFont="1" applyAlignment="1">
      <alignment horizontal="center"/>
    </xf>
    <xf numFmtId="14" fontId="16" fillId="0" borderId="0" xfId="0" applyNumberFormat="1" applyFont="1" applyAlignment="1">
      <alignment horizontal="right"/>
    </xf>
    <xf numFmtId="14" fontId="16" fillId="0" borderId="11" xfId="0" applyNumberFormat="1" applyFont="1" applyBorder="1" applyAlignment="1">
      <alignment horizontal="center"/>
    </xf>
    <xf numFmtId="14" fontId="16" fillId="0" borderId="12" xfId="0" applyNumberFormat="1" applyFont="1" applyBorder="1" applyAlignment="1">
      <alignment horizontal="center"/>
    </xf>
    <xf numFmtId="14" fontId="16" fillId="0" borderId="13" xfId="0" applyNumberFormat="1" applyFont="1" applyBorder="1" applyAlignment="1">
      <alignment horizontal="center"/>
    </xf>
  </cellXfs>
  <cellStyles count="45">
    <cellStyle name="20% - Accent1" xfId="20" builtinId="30" customBuiltin="1"/>
    <cellStyle name="20% - Accent2" xfId="24" builtinId="34" customBuiltin="1"/>
    <cellStyle name="20% - Accent3" xfId="28" builtinId="38" customBuiltin="1"/>
    <cellStyle name="20% - Accent4" xfId="32" builtinId="42" customBuiltin="1"/>
    <cellStyle name="20% - Accent5" xfId="36" builtinId="46" customBuiltin="1"/>
    <cellStyle name="20% - Accent6" xfId="40" builtinId="50" customBuiltin="1"/>
    <cellStyle name="40% - Accent1" xfId="21" builtinId="31" customBuiltin="1"/>
    <cellStyle name="40% - Accent2" xfId="25" builtinId="35" customBuiltin="1"/>
    <cellStyle name="40% - Accent3" xfId="29" builtinId="39" customBuiltin="1"/>
    <cellStyle name="40% - Accent4" xfId="33" builtinId="43" customBuiltin="1"/>
    <cellStyle name="40% - Accent5" xfId="37" builtinId="47" customBuiltin="1"/>
    <cellStyle name="40% - Accent6" xfId="41" builtinId="51" customBuiltin="1"/>
    <cellStyle name="60% - Accent1" xfId="22" builtinId="32" customBuiltin="1"/>
    <cellStyle name="60% - Accent2" xfId="26" builtinId="36" customBuiltin="1"/>
    <cellStyle name="60% - Accent3" xfId="30" builtinId="40" customBuiltin="1"/>
    <cellStyle name="60% - Accent4" xfId="34" builtinId="44" customBuiltin="1"/>
    <cellStyle name="60% - Accent5" xfId="38" builtinId="48" customBuiltin="1"/>
    <cellStyle name="60% - Accent6" xfId="42" builtinId="52" customBuiltin="1"/>
    <cellStyle name="Accent1" xfId="19" builtinId="29" customBuiltin="1"/>
    <cellStyle name="Accent2" xfId="23" builtinId="33" customBuiltin="1"/>
    <cellStyle name="Accent3" xfId="27" builtinId="37" customBuiltin="1"/>
    <cellStyle name="Accent4" xfId="31" builtinId="41" customBuiltin="1"/>
    <cellStyle name="Accent5" xfId="35" builtinId="45" customBuiltin="1"/>
    <cellStyle name="Accent6" xfId="39" builtinId="49" customBuiltin="1"/>
    <cellStyle name="Bad" xfId="8" builtinId="27" customBuiltin="1"/>
    <cellStyle name="Calculation" xfId="12" builtinId="22" customBuiltin="1"/>
    <cellStyle name="Check Cell" xfId="14" builtinId="23" customBuiltin="1"/>
    <cellStyle name="Comma" xfId="43" builtinId="3"/>
    <cellStyle name="Currency" xfId="44" builtinId="4"/>
    <cellStyle name="Explanatory Text" xfId="17" builtinId="53" customBuiltin="1"/>
    <cellStyle name="Good" xfId="7" builtinId="26" customBuiltin="1"/>
    <cellStyle name="Heading 1" xfId="3" builtinId="16" customBuiltin="1"/>
    <cellStyle name="Heading 2" xfId="4" builtinId="17" customBuiltin="1"/>
    <cellStyle name="Heading 3" xfId="5" builtinId="18" customBuiltin="1"/>
    <cellStyle name="Heading 4" xfId="6" builtinId="19" customBuiltin="1"/>
    <cellStyle name="Input" xfId="10" builtinId="20" customBuiltin="1"/>
    <cellStyle name="Linked Cell" xfId="13" builtinId="24" customBuiltin="1"/>
    <cellStyle name="Neutral" xfId="9" builtinId="28" customBuiltin="1"/>
    <cellStyle name="Normal" xfId="0" builtinId="0"/>
    <cellStyle name="Note" xfId="16" builtinId="10" customBuiltin="1"/>
    <cellStyle name="Output" xfId="11" builtinId="21" customBuiltin="1"/>
    <cellStyle name="Percent" xfId="1" builtinId="5"/>
    <cellStyle name="Title" xfId="2" builtinId="15" customBuiltin="1"/>
    <cellStyle name="Total" xfId="18" builtinId="25" customBuiltin="1"/>
    <cellStyle name="Warning Text" xfId="15" builtinId="11"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microsoft.com/office/2017/06/relationships/richStyles" Target="richData/richStyles.xml"/><Relationship Id="rId3" Type="http://schemas.openxmlformats.org/officeDocument/2006/relationships/styles" Target="styles.xml"/><Relationship Id="rId7" Type="http://schemas.microsoft.com/office/2017/06/relationships/rdRichValueStructure" Target="richData/rdrichvaluestructure.xml"/><Relationship Id="rId12" Type="http://schemas.openxmlformats.org/officeDocument/2006/relationships/calcChain" Target="calcChain.xml"/><Relationship Id="rId2" Type="http://schemas.openxmlformats.org/officeDocument/2006/relationships/theme" Target="theme/theme1.xml"/><Relationship Id="rId1" Type="http://schemas.openxmlformats.org/officeDocument/2006/relationships/worksheet" Target="worksheets/sheet1.xml"/><Relationship Id="rId6" Type="http://schemas.microsoft.com/office/2017/06/relationships/rdRichValue" Target="richData/rdrichvalue.xml"/><Relationship Id="rId11" Type="http://schemas.microsoft.com/office/2017/06/relationships/rdRichValueTypes" Target="richData/rdRichValueTypes.xml"/><Relationship Id="rId5" Type="http://schemas.openxmlformats.org/officeDocument/2006/relationships/sheetMetadata" Target="metadata.xml"/><Relationship Id="rId10" Type="http://schemas.microsoft.com/office/2017/06/relationships/rdSupportingPropertyBag" Target="richData/rdsupportingpropertybag.xml"/><Relationship Id="rId4" Type="http://schemas.openxmlformats.org/officeDocument/2006/relationships/sharedStrings" Target="sharedStrings.xml"/><Relationship Id="rId9" Type="http://schemas.microsoft.com/office/2017/06/relationships/rdSupportingPropertyBagStructure" Target="richData/rdsupportingpropertybagstructure.xml"/></Relationships>
</file>

<file path=xl/richData/rdRichValueTypes.xml><?xml version="1.0" encoding="utf-8"?>
<rvTypesInfo xmlns="http://schemas.microsoft.com/office/spreadsheetml/2017/richdata2" xmlns:mc="http://schemas.openxmlformats.org/markup-compatibility/2006" xmlns:x="http://schemas.openxmlformats.org/spreadsheetml/2006/main" mc:Ignorable="x">
  <global>
    <keyFlags>
      <key name="_Self">
        <flag name="ExcludeFromFile" value="1"/>
        <flag name="ExcludeFromCalcComparison" value="1"/>
      </key>
      <key name="_DisplayString">
        <flag name="ExcludeFromCalcComparison" value="1"/>
      </key>
      <key name="_Flags">
        <flag name="ExcludeFromCalcComparison" value="1"/>
      </key>
      <key name="_Format">
        <flag name="ExcludeFromCalcComparison" value="1"/>
      </key>
      <key name="_SubLabel">
        <flag name="ExcludeFromCalcComparison" value="1"/>
      </key>
      <key name="_Attribution">
        <flag name="ExcludeFromCalcComparison" value="1"/>
      </key>
      <key name="_Icon">
        <flag name="ExcludeFromCalcComparison" value="1"/>
      </key>
      <key name="_Display">
        <flag name="ExcludeFromCalcComparison" value="1"/>
      </key>
      <key name="_CanonicalPropertyNames">
        <flag name="ExcludeFromCalcComparison" value="1"/>
      </key>
      <key name="_ClassificationId">
        <flag name="ExcludeFromCalcComparison" value="1"/>
      </key>
    </keyFlags>
  </global>
  <types>
    <type name="_linkedentity">
      <keyFlags>
        <key name="%cvi">
          <flag name="ShowInCardView" value="0"/>
          <flag name="ShowInDotNotation" value="0"/>
          <flag name="ShowInAutoComplete" value="0"/>
          <flag name="ExcludeFromCalcComparison" value="1"/>
        </key>
      </keyFlags>
    </type>
    <type name="_linkedentitycore">
      <keyFlags>
        <key name="%EntityServiceId">
          <flag name="ShowInCardView" value="0"/>
          <flag name="ShowInDotNotation" value="0"/>
          <flag name="ShowInAutoComplete" value="0"/>
        </key>
        <key name="%EntitySubDomainId">
          <flag name="ShowInCardView" value="0"/>
          <flag name="ShowInDotNotation" value="0"/>
          <flag name="ShowInAutoComplete" value="0"/>
        </key>
        <key name="%EntityCulture">
          <flag name="ShowInCardView" value="0"/>
          <flag name="ShowInDotNotation" value="0"/>
          <flag name="ShowInAutoComplete" value="0"/>
        </key>
        <key name="%EntityId">
          <flag name="ShowInCardView" value="0"/>
          <flag name="ShowInDotNotation" value="0"/>
          <flag name="ShowInAutoComplete" value="0"/>
        </key>
        <key name="%IsRefreshable">
          <flag name="ShowInCardView" value="0"/>
          <flag name="ShowInDotNotation" value="0"/>
          <flag name="ShowInAutoComplete" value="0"/>
          <flag name="ExcludeFromCalcComparison" value="1"/>
        </key>
        <key name="%ProviderInfo">
          <flag name="ShowInCardView" value="0"/>
          <flag name="ShowInDotNotation" value="0"/>
          <flag name="ShowInAutoComplete" value="0"/>
        </key>
        <key name="%DataProviderExternalLinkLogo">
          <flag name="ShowInCardView" value="0"/>
          <flag name="ShowInDotNotation" value="0"/>
          <flag name="ShowInAutoComplete" value="0"/>
        </key>
        <key name="%DataProviderExternalLink">
          <flag name="ShowInCardView" value="0"/>
          <flag name="ShowInDotNotation" value="0"/>
          <flag name="ShowInAutoComplete" value="0"/>
        </key>
        <key name="%OutdatedReason">
          <flag name="ShowInCardView" value="0"/>
          <flag name="ShowInDotNotation" value="0"/>
          <flag name="ShowInAutoComplete" value="0"/>
          <flag name="ExcludeFromCalcComparison" value="1"/>
        </key>
      </keyFlags>
    </type>
  </types>
</rvTypesInfo>
</file>

<file path=xl/richData/rdrichvalue.xml><?xml version="1.0" encoding="utf-8"?>
<rvData xmlns="http://schemas.microsoft.com/office/spreadsheetml/2017/richdata" count="63">
  <rv s="0">
    <v>https://www.bing.com/financeapi/forcetrigger?t=a1okbh&amp;q=ARCX%3aBKLN&amp;form=skydnc</v>
    <v>Learn more on Bing</v>
  </rv>
  <rv s="1">
    <v>en-US</v>
    <v>a1okbh</v>
    <v>268435456</v>
    <v>1</v>
    <v>Powered by Refinitiv</v>
    <v>0</v>
    <v>Invesco Senior Loan (ARCX:BKLN)</v>
    <v>2</v>
    <v>3</v>
    <v>Finance</v>
    <v>4</v>
    <v>21.07</v>
    <v>20.11</v>
    <v>0.26469999999999999</v>
    <v>0</v>
    <v>0</v>
    <v>0</v>
    <v>0</v>
    <v>USD</v>
    <v>NYSE Arca</v>
    <v>ARCX</v>
    <v>6.5000000000000006E-3</v>
    <v>20.54</v>
    <v>ETF</v>
    <v>46162.937500034372</v>
    <v>0</v>
    <v>20.5</v>
    <v>6758600038.3100004</v>
    <v>Invesco Senior Loan</v>
    <v>20.52</v>
    <v>20.5</v>
    <v>20.5</v>
    <v>20.5</v>
    <v>BKLN</v>
    <v>Invesco Senior Loan (ARCX:BKLN)</v>
    <v>5883553</v>
    <v>9841648</v>
  </rv>
  <rv s="2">
    <v>1</v>
  </rv>
  <rv s="0">
    <v>https://www.bing.com/financeapi/forcetrigger?t=buln1h&amp;q=ARCX%3aJEPI&amp;form=skydnc</v>
    <v>Learn more on Bing</v>
  </rv>
  <rv s="1">
    <v>en-US</v>
    <v>buln1h</v>
    <v>268435456</v>
    <v>1</v>
    <v>Powered by Refinitiv</v>
    <v>0</v>
    <v>JPMorgan:Eqty Prem Inc (ARCX:JEPI)</v>
    <v>2</v>
    <v>3</v>
    <v>Finance</v>
    <v>5</v>
    <v>59.9</v>
    <v>55.15</v>
    <v>0.41199999999999998</v>
    <v>0.1</v>
    <v>5.3400000000000008E-4</v>
    <v>1.7829999999999999E-3</v>
    <v>0.03</v>
    <v>USD</v>
    <v>NYSE Arca</v>
    <v>ARCX</v>
    <v>3.4999999999999996E-3</v>
    <v>56.22</v>
    <v>ETF</v>
    <v>46162.969870589841</v>
    <v>3</v>
    <v>55.905000000000001</v>
    <v>45607677665.43</v>
    <v>JPMorgan:Eqty Prem Inc</v>
    <v>56.08</v>
    <v>56.08</v>
    <v>56.18</v>
    <v>56.21</v>
    <v>JEPI</v>
    <v>JPMorgan:Eqty Prem Inc (ARCX:JEPI)</v>
    <v>8005809</v>
    <v>5882591</v>
  </rv>
  <rv s="2">
    <v>4</v>
  </rv>
  <rv s="0">
    <v>https://www.bing.com/financeapi/forcetrigger?t=c64l2w&amp;q=XNAS%3aJEPQ&amp;form=skydnc</v>
    <v>Learn more on Bing</v>
  </rv>
  <rv s="1">
    <v>en-US</v>
    <v>c64l2w</v>
    <v>268435456</v>
    <v>1</v>
    <v>Powered by Refinitiv</v>
    <v>0</v>
    <v>JPMorgan:Nsdq Eq Prm Inc (XNAS:JEPQ)</v>
    <v>2</v>
    <v>3</v>
    <v>Finance</v>
    <v>5</v>
    <v>60.14</v>
    <v>51.71</v>
    <v>0.76870000000000005</v>
    <v>0.38</v>
    <v>-1.25E-3</v>
    <v>6.3759999999999997E-3</v>
    <v>-7.4999999999999997E-2</v>
    <v>USD</v>
    <v>Nasdaq Stock Market</v>
    <v>XNAS</v>
    <v>3.4999999999999996E-3</v>
    <v>59.98</v>
    <v>ETF</v>
    <v>46162.970548159377</v>
    <v>6</v>
    <v>59.66</v>
    <v>37668065830.779999</v>
    <v>JPMorgan:Nsdq Eq Prm Inc</v>
    <v>59.78</v>
    <v>59.6</v>
    <v>59.98</v>
    <v>59.905000000000001</v>
    <v>JEPQ</v>
    <v>JPMorgan:Nsdq Eq Prm Inc (XNAS:JEPQ)</v>
    <v>5678297</v>
    <v>6749786</v>
  </rv>
  <rv s="2">
    <v>7</v>
  </rv>
  <rv s="0">
    <v>https://www.bing.com/financeapi/forcetrigger?t=a1zsgh&amp;q=ARCX%3aPFXF&amp;form=skydnc</v>
    <v>Learn more on Bing</v>
  </rv>
  <rv s="1">
    <v>en-US</v>
    <v>a1zsgh</v>
    <v>268435456</v>
    <v>1</v>
    <v>Powered by Refinitiv</v>
    <v>0</v>
    <v>VanEck:Pref Secs ex Fin (ARCX:PFXF)</v>
    <v>2</v>
    <v>3</v>
    <v>Finance</v>
    <v>4</v>
    <v>18.95</v>
    <v>16.61</v>
    <v>1.4267000000000001</v>
    <v>0.19</v>
    <v>3.2569999999999999E-3</v>
    <v>1.0422000000000001E-2</v>
    <v>0.06</v>
    <v>USD</v>
    <v>NYSE Arca</v>
    <v>ARCX</v>
    <v>4.0000000000000001E-3</v>
    <v>18.420000000000002</v>
    <v>ETF</v>
    <v>46162.940625312498</v>
    <v>9</v>
    <v>18.25</v>
    <v>2316792501.7600002</v>
    <v>VanEck:Pref Secs ex Fin</v>
    <v>18.25</v>
    <v>18.23</v>
    <v>18.420000000000002</v>
    <v>18.48</v>
    <v>PFXF</v>
    <v>VanEck:Pref Secs ex Fin (ARCX:PFXF)</v>
    <v>526851</v>
    <v>1234691</v>
  </rv>
  <rv s="2">
    <v>10</v>
  </rv>
  <rv s="0">
    <v>https://www.bing.com/financeapi/forcetrigger?t=a22m27&amp;q=ARCX%3aSCHD&amp;form=skydnc</v>
    <v>Learn more on Bing</v>
  </rv>
  <rv s="1">
    <v>en-US</v>
    <v>a22m27</v>
    <v>268435456</v>
    <v>1</v>
    <v>Powered by Refinitiv</v>
    <v>0</v>
    <v>Schwab Str:US Div Eq ETF (ARCX:SCHD)</v>
    <v>2</v>
    <v>3</v>
    <v>Finance</v>
    <v>5</v>
    <v>32.19</v>
    <v>25.69</v>
    <v>0.91990000000000005</v>
    <v>0.01</v>
    <v>-1.245E-3</v>
    <v>3.1149999999999998E-4</v>
    <v>-0.04</v>
    <v>USD</v>
    <v>NYSE Arca</v>
    <v>ARCX</v>
    <v>5.9999999999999995E-4</v>
    <v>32.159999999999997</v>
    <v>ETF</v>
    <v>46162.970417939061</v>
    <v>12</v>
    <v>31.94</v>
    <v>91124564217.289993</v>
    <v>Schwab Str:US Div Eq ETF</v>
    <v>32.055</v>
    <v>32.1</v>
    <v>32.11</v>
    <v>32.08</v>
    <v>SCHD</v>
    <v>Schwab Str:US Div Eq ETF (ARCX:SCHD)</v>
    <v>18271004</v>
    <v>19247056</v>
  </rv>
  <rv s="2">
    <v>13</v>
  </rv>
  <rv s="0">
    <v>https://www.bing.com/financeapi/forcetrigger?t=a23jm7&amp;q=XNAS%3aSRET&amp;form=skydnc</v>
    <v>Learn more on Bing</v>
  </rv>
  <rv s="1">
    <v>en-US</v>
    <v>a23jm7</v>
    <v>268435456</v>
    <v>1</v>
    <v>Powered by Refinitiv</v>
    <v>0</v>
    <v>Glbl X SuperDiv REIT (XNAS:SRET)</v>
    <v>2</v>
    <v>3</v>
    <v>Finance</v>
    <v>4</v>
    <v>23.0899</v>
    <v>20.04</v>
    <v>0.89549999999999996</v>
    <v>0.2772</v>
    <v>-9.7990000000000002E-5</v>
    <v>1.2501E-2</v>
    <v>-2.2000000000000001E-3</v>
    <v>USD</v>
    <v>Nasdaq Stock Market</v>
    <v>XNAS</v>
    <v>5.7999999999999996E-3</v>
    <v>22.49</v>
    <v>ETF</v>
    <v>46162.950705867966</v>
    <v>15</v>
    <v>22.21</v>
    <v>236761874.30000001</v>
    <v>Glbl X SuperDiv REIT</v>
    <v>22.31</v>
    <v>22.175000000000001</v>
    <v>22.452200000000001</v>
    <v>22.45</v>
    <v>SRET</v>
    <v>Glbl X SuperDiv REIT (XNAS:SRET)</v>
    <v>25309</v>
    <v>45543</v>
  </rv>
  <rv s="2">
    <v>16</v>
  </rv>
  <rv s="0">
    <v>https://www.bing.com/financeapi/forcetrigger?t=a268f2&amp;q=ARCX%3aXLU&amp;form=skydnc</v>
    <v>Learn more on Bing</v>
  </rv>
  <rv s="1">
    <v>en-US</v>
    <v>a268f2</v>
    <v>268435456</v>
    <v>1</v>
    <v>Powered by Refinitiv</v>
    <v>0</v>
    <v>Sel Sector:Utl SS SPDR (ARCX:XLU)</v>
    <v>2</v>
    <v>3</v>
    <v>Finance</v>
    <v>5</v>
    <v>47.8</v>
    <v>39.582500000000003</v>
    <v>0.99760000000000004</v>
    <v>0.185</v>
    <v>1.797E-3</v>
    <v>4.1720000000000004E-3</v>
    <v>0.08</v>
    <v>USD</v>
    <v>NYSE Arca</v>
    <v>ARCX</v>
    <v>8.0000000000000004E-4</v>
    <v>44.854999999999997</v>
    <v>ETF</v>
    <v>46162.968894745311</v>
    <v>18</v>
    <v>44.41</v>
    <v>24051787522.709999</v>
    <v>Sel Sector:Utl SS SPDR</v>
    <v>44.66</v>
    <v>44.34</v>
    <v>44.524999999999999</v>
    <v>44.59</v>
    <v>XLU</v>
    <v>Sel Sector:Utl SS SPDR (ARCX:XLU)</v>
    <v>17582744</v>
    <v>21084625</v>
  </rv>
  <rv s="2">
    <v>19</v>
  </rv>
  <rv s="0">
    <v>https://www.bing.com/financeapi/forcetrigger?t=a91cw7&amp;q=Schwab+Value+Advantage+Money+Fund%3bInvestor&amp;form=skydnc</v>
    <v>Learn more on Bing</v>
  </rv>
  <rv s="3">
    <v>en-US</v>
    <v>a91cw7</v>
    <v>268435456</v>
    <v>1</v>
    <v>Powered by Refinitiv</v>
    <v>6</v>
    <v>Schwab Prime Advantage Money Fund;Inv</v>
    <v>7</v>
    <v>8</v>
    <v>Finance</v>
    <v>9</v>
    <v>0</v>
    <v>0</v>
    <v>US</v>
    <v>USD</v>
    <v>3.4000000000000002E-3</v>
    <v>Mutual Fund</v>
    <v>46162.947916666664</v>
    <v>46162.20937862969</v>
    <v>21</v>
    <v>Schwab Prime Advantage Money Fund;Inv</v>
    <v>247817886166.85999</v>
    <v>1</v>
    <v>0</v>
    <v>2.758E-3</v>
    <v>5.6499999999999996E-4</v>
    <v>3.8641999999999996E-2</v>
    <v>8.4170000000000009E-3</v>
    <v>4.6177999999999997E-2</v>
    <v>3.4228999999999996E-2</v>
    <v>1.3287E-2</v>
    <v>SWVXX</v>
    <v>Schwab Prime Advantage Money Fund;Inv</v>
  </rv>
  <rv s="2">
    <v>22</v>
  </rv>
  <rv s="0">
    <v>https://www.bing.com/financeapi/forcetrigger?t=a1nrbh&amp;q=XNYS%3aARR&amp;form=skydnc</v>
    <v>Learn more on Bing</v>
  </rv>
  <rv s="4">
    <v>en-US</v>
    <v>a1nrbh</v>
    <v>268435456</v>
    <v>1</v>
    <v>Powered by Refinitiv</v>
    <v>10</v>
    <v>ARMOUR RESIDENTIAL REIT, INC. (XNYS:ARR)</v>
    <v>11</v>
    <v>12</v>
    <v>Finance</v>
    <v>13</v>
    <v>19.309999999999999</v>
    <v>13.98</v>
    <v>1.3593999999999999</v>
    <v>5.5E-2</v>
    <v>6.0719999999999993E-3</v>
    <v>3.3519999999999999E-3</v>
    <v>0.1</v>
    <v>USD</v>
    <v>ARMOUR Residential REIT, Inc. is a real estate investment trust. The Company invests primarily in fixed-rate residential, adjustable rate and hybrid adjustable-rate residential mortgage-backed securities issued or guaranteed by United States Government-sponsored enterprises or guaranteed by the Government National Mortgage Association. It brings private capital into the mortgage markets to support home ownership for a broad and diverse spectrum of Americans. It seeks to create stockholder value through investment and risk management of a leveraged and diversified portfolio of mortgage-backed securities (MBS). It invests in MBS, issued or guaranteed by a United States Government-sponsored entity (GSE), such as the Federal National Mortgage Association, the Federal Home Loan Mortgage Corporation, or a government agency such as Government National Mortgage Administration (Agency Securities). The Company is externally managed and advised by ARMOUR Capital Management LP.</v>
    <v>0</v>
    <v>New York Stock Exchange</v>
    <v>XNYS</v>
    <v>XNYS</v>
    <v>7 ST. PAUL STREET SUITE 820, MD, 21202 US</v>
    <v>16.605</v>
    <v>Residential &amp; Commercial REIT</v>
    <v>Stock</v>
    <v>46162.970544628908</v>
    <v>24</v>
    <v>16.3</v>
    <v>2042419036</v>
    <v>ARMOUR RESIDENTIAL REIT, INC.</v>
    <v>ARMOUR RESIDENTIAL REIT, INC.</v>
    <v>16.510000000000002</v>
    <v>6.6124000000000001</v>
    <v>16.41</v>
    <v>16.465</v>
    <v>16.57</v>
    <v>124046100</v>
    <v>ARR</v>
    <v>ARMOUR RESIDENTIAL REIT, INC. (XNYS:ARR)</v>
    <v>3555677</v>
    <v>3154176</v>
    <v>2008</v>
  </rv>
  <rv s="2">
    <v>25</v>
  </rv>
  <rv s="0">
    <v>https://www.bing.com/financeapi/forcetrigger?t=buzac7&amp;q=XLIM%3aBRK%2fB&amp;form=skydnc</v>
    <v>Learn more on Bing</v>
  </rv>
  <rv s="5">
    <v>en-US</v>
    <v>buzac7</v>
    <v>268435456</v>
    <v>1</v>
    <v>1</v>
    <v>Powered by Refinitiv</v>
    <v>14</v>
    <v>BERKSHIRE HATHAWAY INC. (XLIM:BRK/BUS)</v>
    <v>11</v>
    <v>15</v>
    <v>Finance</v>
    <v>16</v>
    <v>514.5</v>
    <v>460</v>
    <v>0.62380000000000002</v>
    <v>3.15</v>
    <v>6.7100000000000007E-3</v>
    <v>USD</v>
    <v>Berkshire Hathaway Inc. is a holding company owning subsidiaries engaged in diverse business activities, including insurance and reinsurance, utilities and energy, manufacturing, service and retailing. Its segments include Insurance, Burlington Northern Santa Fe (BNSF), Berkshire Hathaway Energy (BHE), Manufacturing, Service and retailing, McLane Company (McLane), and Pilot Travel Centers (Pilot). Insurance segment includes GEICO, Berkshire Hathaway Primary Group, and Berkshire Hathaway Reinsurance Group. BNSF segment is an operator of freight rail transportation systems. BHE segment offers regulated electric and gas utilities and real estate brokerage activities. Manufacturing segment manufactures and distributes industrial, consumer and building products. Service and retailing segment includes aviation pilot training and electronic components distribution. McLane segment includes wholesale distribution of food and non-food items. Pilot segment is an operator of retail travel centers.</v>
    <v>387800</v>
    <v>Bolsa de Valores de Lima</v>
    <v>XLIM</v>
    <v>XLIM</v>
    <v>3555 Farnam Street, OMAHA, NE, 68131 US</v>
    <v>472.6</v>
    <v>Consumer Goods Conglomerates</v>
    <v>Stock</v>
    <v>46135</v>
    <v>27</v>
    <v>472.6</v>
    <v>1046801000000</v>
    <v>BERKSHIRE HATHAWAY INC.</v>
    <v>BERKSHIRE HATHAWAY INC.</v>
    <v>472.6</v>
    <v>469.45</v>
    <v>472.6</v>
    <v>1437900</v>
    <v>BRK/BUS</v>
    <v>BERKSHIRE HATHAWAY INC. (XLIM:BRK/BUS)</v>
    <v>21</v>
    <v>90</v>
    <v>1998</v>
  </rv>
  <rv s="2">
    <v>28</v>
  </rv>
  <rv s="0">
    <v>https://www.bing.com/financeapi/forcetrigger?t=a1r2c7&amp;q=ARCX%3aDIA&amp;form=skydnc</v>
    <v>Learn more on Bing</v>
  </rv>
  <rv s="1">
    <v>en-US</v>
    <v>a1r2c7</v>
    <v>268435456</v>
    <v>1</v>
    <v>Powered by Refinitiv</v>
    <v>0</v>
    <v>State St SPDR DJ Inds Av (ARCX:DIA)</v>
    <v>2</v>
    <v>3</v>
    <v>Finance</v>
    <v>5</v>
    <v>505.3</v>
    <v>413.83</v>
    <v>0.94140000000000001</v>
    <v>6.27</v>
    <v>-2.199E-3</v>
    <v>1.2693000000000001E-2</v>
    <v>-1.1000000000000001</v>
    <v>USD</v>
    <v>NYSE Arca</v>
    <v>ARCX</v>
    <v>1.6000000000000001E-3</v>
    <v>500.93</v>
    <v>ETF</v>
    <v>46162.968593599217</v>
    <v>30</v>
    <v>492.49</v>
    <v>42719601104.809998</v>
    <v>State St SPDR DJ Inds Av</v>
    <v>495.87</v>
    <v>493.98</v>
    <v>500.25</v>
    <v>499.14</v>
    <v>DIA</v>
    <v>State St SPDR DJ Inds Av (ARCX:DIA)</v>
    <v>6510227</v>
    <v>4427169</v>
  </rv>
  <rv s="2">
    <v>31</v>
  </rv>
  <rv s="0">
    <v>https://www.bing.com/financeapi/forcetrigger?t=a1z11h&amp;q=XNYS%3aO&amp;form=skydnc</v>
    <v>Learn more on Bing</v>
  </rv>
  <rv s="4">
    <v>en-US</v>
    <v>a1z11h</v>
    <v>268435456</v>
    <v>1</v>
    <v>Powered by Refinitiv</v>
    <v>10</v>
    <v>REALTY INCOME CORPORATION (XNYS:O)</v>
    <v>11</v>
    <v>12</v>
    <v>Finance</v>
    <v>13</v>
    <v>67.935000000000002</v>
    <v>54.64</v>
    <v>0.74870000000000003</v>
    <v>0.13</v>
    <v>-1.8799999999999999E-3</v>
    <v>2.0939999999999999E-3</v>
    <v>-0.11700000000000001</v>
    <v>USD</v>
    <v>Realty Income Corporation is a real estate investment trust. The Company is engaged in the acquisition, ownership, and management of freestanding commercial properties leased under long‑term net lease agreements to a diversified base of operators, including a blend of investment grade, investment grade equivalent, and other clients. It owns a portfolio of over 15,500 properties in all 50 United States (U.S.) states, the United Kingdom, and eight other countries in Europe. It is engaged in a single business activity, which is the leasing of property to clients, generally on a net basis. That business activity spans various geographic boundaries and includes property types and clients engaged in various industries. Its property types include retail, industrial, gaming, and other. Its industry concentrations include grocery, convenience stores, home improvement, dollar stores, restaurants-quick service, health and fitness, drug stores, automotive service, among others.</v>
    <v>544</v>
    <v>New York Stock Exchange</v>
    <v>XNYS</v>
    <v>XNYS</v>
    <v>11995 El Camino Real, SAN DIEGO, CA, 92130 US</v>
    <v>62.32</v>
    <v>Residential &amp; Commercial REIT</v>
    <v>Stock</v>
    <v>46162.966161596873</v>
    <v>33</v>
    <v>61.664999999999999</v>
    <v>58019689572</v>
    <v>REALTY INCOME CORPORATION</v>
    <v>REALTY INCOME CORPORATION</v>
    <v>62.034999999999997</v>
    <v>51.0837</v>
    <v>62.09</v>
    <v>62.22</v>
    <v>62.122999999999998</v>
    <v>932492600</v>
    <v>O</v>
    <v>REALTY INCOME CORPORATION (XNYS:O)</v>
    <v>4749124</v>
    <v>5525947</v>
    <v>1997</v>
  </rv>
  <rv s="2">
    <v>34</v>
  </rv>
  <rv s="0">
    <v>https://www.bing.com/financeapi/forcetrigger?t=a21mim&amp;q=XNAS%3aQQQ&amp;form=skydnc</v>
    <v>Learn more on Bing</v>
  </rv>
  <rv s="1">
    <v>en-US</v>
    <v>a21mim</v>
    <v>268435456</v>
    <v>1</v>
    <v>Powered by Refinitiv</v>
    <v>0</v>
    <v>Invesco QQQ Trust 1 (XNAS:QQQ)</v>
    <v>2</v>
    <v>3</v>
    <v>Finance</v>
    <v>5</v>
    <v>722.03</v>
    <v>505.58</v>
    <v>0.99850000000000005</v>
    <v>11.62</v>
    <v>-6.3819999999999997E-3</v>
    <v>1.6564000000000002E-2</v>
    <v>-4.5511999999999997</v>
    <v>USD</v>
    <v>Nasdaq Stock Market</v>
    <v>XNAS</v>
    <v>1.8E-3</v>
    <v>713.15</v>
    <v>ETF</v>
    <v>46162.97063241875</v>
    <v>36</v>
    <v>703.79</v>
    <v>440257379466.70001</v>
    <v>Invesco QQQ Trust 1</v>
    <v>705.29</v>
    <v>701.53</v>
    <v>713.15</v>
    <v>708.59879999999998</v>
    <v>QQQ</v>
    <v>Invesco QQQ Trust 1 (XNAS:QQQ)</v>
    <v>36664479</v>
    <v>41050192</v>
  </rv>
  <rv s="2">
    <v>37</v>
  </rv>
  <rv s="0">
    <v>https://www.bing.com/financeapi/forcetrigger?t=a21p52&amp;q=XNAS%3aQYLD&amp;form=skydnc</v>
    <v>Learn more on Bing</v>
  </rv>
  <rv s="1">
    <v>en-US</v>
    <v>a21p52</v>
    <v>268435456</v>
    <v>1</v>
    <v>Powered by Refinitiv</v>
    <v>0</v>
    <v>Glbl X NASDAQ 100 CC (XNAS:QYLD)</v>
    <v>2</v>
    <v>3</v>
    <v>Finance</v>
    <v>5</v>
    <v>18.149999999999999</v>
    <v>16.02</v>
    <v>0.50039999999999996</v>
    <v>0.15</v>
    <v>-2.8089999999999999E-3</v>
    <v>8.4989999999999996E-3</v>
    <v>-0.05</v>
    <v>USD</v>
    <v>Nasdaq Stock Market</v>
    <v>XNAS</v>
    <v>6.0000000000000001E-3</v>
    <v>17.809999999999999</v>
    <v>ETF</v>
    <v>46162.969420046094</v>
    <v>39</v>
    <v>17.684999999999999</v>
    <v>8330838919.2299995</v>
    <v>Glbl X NASDAQ 100 CC</v>
    <v>17.71</v>
    <v>17.649999999999999</v>
    <v>17.8</v>
    <v>17.75</v>
    <v>QYLD</v>
    <v>Glbl X NASDAQ 100 CC (XNAS:QYLD)</v>
    <v>5677586</v>
    <v>5459668</v>
  </rv>
  <rv s="2">
    <v>40</v>
  </rv>
  <rv s="0">
    <v>https://www.bing.com/financeapi/forcetrigger?t=a229vh&amp;q=ARCX%3aRSP&amp;form=skydnc</v>
    <v>Learn more on Bing</v>
  </rv>
  <rv s="1">
    <v>en-US</v>
    <v>a229vh</v>
    <v>268435456</v>
    <v>1</v>
    <v>Powered by Refinitiv</v>
    <v>0</v>
    <v>Invesco S&amp;P500 EWght (ARCX:RSP)</v>
    <v>2</v>
    <v>3</v>
    <v>Finance</v>
    <v>5</v>
    <v>205.53</v>
    <v>173</v>
    <v>0.88480000000000003</v>
    <v>2.2400000000000002</v>
    <v>-2.5999999999999999E-3</v>
    <v>1.111E-2</v>
    <v>-0.53</v>
    <v>USD</v>
    <v>NYSE Arca</v>
    <v>ARCX</v>
    <v>2E-3</v>
    <v>203.99</v>
    <v>ETF</v>
    <v>46162.963901805466</v>
    <v>42</v>
    <v>200.7</v>
    <v>87642304564.309998</v>
    <v>Invesco S&amp;P500 EWght</v>
    <v>201.98</v>
    <v>201.62</v>
    <v>203.86</v>
    <v>203.3</v>
    <v>RSP</v>
    <v>Invesco S&amp;P500 EWght (ARCX:RSP)</v>
    <v>18984947</v>
    <v>9160239</v>
  </rv>
  <rv s="2">
    <v>43</v>
  </rv>
  <rv s="0">
    <v>https://www.bing.com/financeapi/forcetrigger?t=a1pam7&amp;q=ARCX%3aSPBO&amp;form=skydnc</v>
    <v>Learn more on Bing</v>
  </rv>
  <rv s="1">
    <v>en-US</v>
    <v>a1pam7</v>
    <v>268435456</v>
    <v>1</v>
    <v>Powered by Refinitiv</v>
    <v>0</v>
    <v>SS SPDR Ptf Corp Bd (ARCX:SPBO)</v>
    <v>2</v>
    <v>3</v>
    <v>Finance</v>
    <v>4</v>
    <v>29.93</v>
    <v>28.28</v>
    <v>1.0623</v>
    <v>0.18</v>
    <v>0</v>
    <v>6.2890000000000003E-3</v>
    <v>0</v>
    <v>USD</v>
    <v>NYSE Arca</v>
    <v>ARCX</v>
    <v>2.9999999999999997E-4</v>
    <v>28.824999999999999</v>
    <v>ETF</v>
    <v>46162.937500034372</v>
    <v>45</v>
    <v>28.625</v>
    <v>1971865780.8699999</v>
    <v>SS SPDR Ptf Corp Bd</v>
    <v>28.64</v>
    <v>28.62</v>
    <v>28.8</v>
    <v>28.8</v>
    <v>SPBO</v>
    <v>SS SPDR Ptf Corp Bd (ARCX:SPBO)</v>
    <v>1117436</v>
    <v>709340</v>
  </rv>
  <rv s="2">
    <v>46</v>
  </rv>
  <rv s="0">
    <v>https://www.bing.com/financeapi/forcetrigger?t=a23hqh&amp;q=ARCX%3aSPY&amp;form=skydnc</v>
    <v>Learn more on Bing</v>
  </rv>
  <rv s="1">
    <v>en-US</v>
    <v>a23hqh</v>
    <v>268435456</v>
    <v>1</v>
    <v>Powered by Refinitiv</v>
    <v>0</v>
    <v>State Street SPDR S&amp;P500 (ARCX:SPY)</v>
    <v>2</v>
    <v>3</v>
    <v>Finance</v>
    <v>5</v>
    <v>749.53</v>
    <v>575.6</v>
    <v>0.99870000000000003</v>
    <v>7.53</v>
    <v>-3.9659999999999999E-3</v>
    <v>1.0263E-2</v>
    <v>-2.94</v>
    <v>USD</v>
    <v>NYSE Arca</v>
    <v>ARCX</v>
    <v>9.4499999999999998E-4</v>
    <v>741.87</v>
    <v>ETF</v>
    <v>46162.97044399297</v>
    <v>48</v>
    <v>733.89</v>
    <v>735060829033.51001</v>
    <v>State Street SPDR S&amp;P500</v>
    <v>735.71</v>
    <v>733.73</v>
    <v>741.26</v>
    <v>738.31</v>
    <v>SPY</v>
    <v>State Street SPDR S&amp;P500 (ARCX:SPY)</v>
    <v>45746373</v>
    <v>49799710</v>
  </rv>
  <rv s="2">
    <v>49</v>
  </rv>
  <rv s="0">
    <v>https://www.bing.com/financeapi/forcetrigger?t=a25o5r&amp;q=ARCX%3aVYM&amp;form=skydnc</v>
    <v>Learn more on Bing</v>
  </rv>
  <rv s="1">
    <v>en-US</v>
    <v>a25o5r</v>
    <v>268435456</v>
    <v>1</v>
    <v>Powered by Refinitiv</v>
    <v>0</v>
    <v>Vanguard Hi Dv Yld;ETF (ARCX:VYM)</v>
    <v>2</v>
    <v>3</v>
    <v>Finance</v>
    <v>5</v>
    <v>157.62989999999999</v>
    <v>126</v>
    <v>0.88429999999999997</v>
    <v>0.81</v>
    <v>-2.1689999999999999E-3</v>
    <v>5.195E-3</v>
    <v>-0.34</v>
    <v>USD</v>
    <v>NYSE Arca</v>
    <v>ARCX</v>
    <v>4.0000000000000002E-4</v>
    <v>157.11000000000001</v>
    <v>ETF</v>
    <v>46162.968875138278</v>
    <v>51</v>
    <v>155.601</v>
    <v>77476813882</v>
    <v>Vanguard Hi Dv Yld;ETF</v>
    <v>156</v>
    <v>155.91</v>
    <v>156.72</v>
    <v>156.41</v>
    <v>VYM</v>
    <v>Vanguard Hi Dv Yld;ETF (ARCX:VYM)</v>
    <v>965860</v>
    <v>1018750</v>
  </rv>
  <rv s="2">
    <v>52</v>
  </rv>
  <rv s="0">
    <v>https://www.bing.com/financeapi/forcetrigger?t=a265ec&amp;q=ARCX%3aXAR&amp;form=skydnc</v>
    <v>Learn more on Bing</v>
  </rv>
  <rv s="1">
    <v>en-US</v>
    <v>a265ec</v>
    <v>268435456</v>
    <v>1</v>
    <v>Powered by Refinitiv</v>
    <v>0</v>
    <v>SS SPDR S&amp;P Aero&amp;Def (ARCX:XAR)</v>
    <v>2</v>
    <v>3</v>
    <v>Finance</v>
    <v>5</v>
    <v>295.39</v>
    <v>183</v>
    <v>1.0692999999999999</v>
    <v>7.09</v>
    <v>-9.3810000000000004E-3</v>
    <v>2.7326000000000003E-2</v>
    <v>-2.5</v>
    <v>USD</v>
    <v>NYSE Arca</v>
    <v>ARCX</v>
    <v>3.4999999999999996E-3</v>
    <v>266.88749999999999</v>
    <v>ETF</v>
    <v>46162.96371278906</v>
    <v>54</v>
    <v>259.61500000000001</v>
    <v>5887883474.3800001</v>
    <v>SS SPDR S&amp;P Aero&amp;Def</v>
    <v>261.73</v>
    <v>259.45999999999998</v>
    <v>266.55</v>
    <v>264</v>
    <v>XAR</v>
    <v>SS SPDR S&amp;P Aero&amp;Def (ARCX:XAR)</v>
    <v>203943</v>
    <v>219786</v>
  </rv>
  <rv s="2">
    <v>55</v>
  </rv>
  <rv s="0">
    <v>https://www.bing.com/financeapi/forcetrigger?t=a267oc&amp;q=ARCX%3aXLE&amp;form=skydnc</v>
    <v>Learn more on Bing</v>
  </rv>
  <rv s="1">
    <v>en-US</v>
    <v>a267oc</v>
    <v>268435456</v>
    <v>1</v>
    <v>Powered by Refinitiv</v>
    <v>0</v>
    <v>Sel Sector:Enrgy SS SPDR (ARCX:XLE)</v>
    <v>2</v>
    <v>3</v>
    <v>Finance</v>
    <v>5</v>
    <v>63.46</v>
    <v>40.36</v>
    <v>1.1113</v>
    <v>-1.49</v>
    <v>-1.338E-3</v>
    <v>-2.4310999999999999E-2</v>
    <v>-0.08</v>
    <v>USD</v>
    <v>NYSE Arca</v>
    <v>ARCX</v>
    <v>8.0000000000000004E-4</v>
    <v>61.7</v>
    <v>ETF</v>
    <v>46162.970056238279</v>
    <v>57</v>
    <v>59.674999999999997</v>
    <v>41394284570.419998</v>
    <v>Sel Sector:Enrgy SS SPDR</v>
    <v>60.81</v>
    <v>61.29</v>
    <v>59.8</v>
    <v>59.72</v>
    <v>XLE</v>
    <v>Sel Sector:Enrgy SS SPDR (ARCX:XLE)</v>
    <v>61758886</v>
    <v>38436828</v>
  </rv>
  <rv s="2">
    <v>58</v>
  </rv>
  <rv s="0">
    <v>https://www.bing.com/financeapi/forcetrigger?t=a267r7&amp;q=ARCX%3aXLF&amp;form=skydnc</v>
    <v>Learn more on Bing</v>
  </rv>
  <rv s="1">
    <v>en-US</v>
    <v>a267r7</v>
    <v>268435456</v>
    <v>1</v>
    <v>Powered by Refinitiv</v>
    <v>0</v>
    <v>Sel Sector:Fin SS SPDR I (ARCX:XLF)</v>
    <v>2</v>
    <v>3</v>
    <v>Finance</v>
    <v>5</v>
    <v>56.515000000000001</v>
    <v>47.67</v>
    <v>0.99850000000000005</v>
    <v>0.55000000000000004</v>
    <v>-1.1609999999999999E-3</v>
    <v>1.0763E-2</v>
    <v>-0.06</v>
    <v>USD</v>
    <v>NYSE Arca</v>
    <v>ARCX</v>
    <v>8.0000000000000004E-4</v>
    <v>51.71</v>
    <v>ETF</v>
    <v>46162.966904501562</v>
    <v>60</v>
    <v>50.78</v>
    <v>51460581595.599998</v>
    <v>Sel Sector:Fin SS SPDR I</v>
    <v>51.23</v>
    <v>51.1</v>
    <v>51.65</v>
    <v>51.6</v>
    <v>XLF</v>
    <v>Sel Sector:Fin SS SPDR I (ARCX:XLF)</v>
    <v>42147565</v>
    <v>33338665</v>
  </rv>
  <rv s="2">
    <v>61</v>
  </rv>
</rvData>
</file>

<file path=xl/richData/rdrichvaluestructure.xml><?xml version="1.0" encoding="utf-8"?>
<rvStructures xmlns="http://schemas.microsoft.com/office/spreadsheetml/2017/richdata" count="6">
  <s t="_hyperlink">
    <k n="Address" t="s"/>
    <k n="Text"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Exchange" t="s"/>
    <k n="Exchange abbreviation" t="s"/>
    <k n="Expense ratio"/>
    <k n="High"/>
    <k n="Instrument type" t="s"/>
    <k n="Last trade time"/>
    <k n="LearnMoreOnLink" t="r"/>
    <k n="Low"/>
    <k n="Market cap"/>
    <k n="Name" t="s"/>
    <k n="Open"/>
    <k n="Previous close"/>
    <k n="Price"/>
    <k n="Price (Extended hours)"/>
    <k n="Ticker symbol" t="s"/>
    <k n="UniqueName" t="s"/>
    <k n="Volume"/>
    <k n="Volume average"/>
  </s>
  <s t="_linkedentity">
    <k n="%cvi" t="r"/>
  </s>
  <s t="_linkedentitycore">
    <k n="%EntityCulture" t="s"/>
    <k n="%EntityId" t="s"/>
    <k n="%EntityServiceId"/>
    <k n="%IsRefreshable" t="b"/>
    <k n="%ProviderInfo" t="s"/>
    <k n="_Display" t="spb"/>
    <k n="_DisplayString" t="s"/>
    <k n="_Flags" t="spb"/>
    <k n="_Format" t="spb"/>
    <k n="_Icon" t="s"/>
    <k n="_SubLabel" t="spb"/>
    <k n="Change"/>
    <k n="Change (%)"/>
    <k n="Country/region" t="s"/>
    <k n="Currency" t="s"/>
    <k n="Expense ratio"/>
    <k n="Instrument type" t="s"/>
    <k n="Last trade time"/>
    <k n="Last update time"/>
    <k n="LearnMoreOnLink" t="r"/>
    <k n="Name" t="s"/>
    <k n="Net assets"/>
    <k n="Previous close"/>
    <k n="Rating"/>
    <k n="Return (1m)"/>
    <k n="Return (1w)"/>
    <k n="Return (1y)"/>
    <k n="Return (3m)"/>
    <k n="Return (3y)"/>
    <k n="Return (5y)"/>
    <k n="Return (YTD)"/>
    <k n="Ticker symbol" t="s"/>
    <k n="UniqueName" t="s"/>
  </s>
  <s t="_linkedentitycore">
    <k n="%EntityCulture" t="s"/>
    <k n="%EntityId" t="s"/>
    <k n="%EntityServiceId"/>
    <k n="%IsRefreshable" t="b"/>
    <k n="%ProviderInfo" t="s"/>
    <k n="_Display" t="spb"/>
    <k n="_DisplayString" t="s"/>
    <k n="_Flags" t="spb"/>
    <k n="_Format" t="spb"/>
    <k n="_Icon" t="s"/>
    <k n="_SubLabel" t="spb"/>
    <k n="52 week high"/>
    <k n="52 week low"/>
    <k n="Beta"/>
    <k n="Change"/>
    <k n="Change % (Extended hours)"/>
    <k n="Change (%)"/>
    <k n="Change (Extended hours)"/>
    <k n="Currency" t="s"/>
    <k n="Description" t="s"/>
    <k n="Employees"/>
    <k n="Exchange" t="s"/>
    <k n="Exchange abbreviation" t="s"/>
    <k n="ExchangeID" t="s"/>
    <k n="Headquarters" t="s"/>
    <k n="High"/>
    <k n="Industry" t="s"/>
    <k n="Instrument type" t="s"/>
    <k n="Last trade time"/>
    <k n="LearnMoreOnLink" t="r"/>
    <k n="Low"/>
    <k n="Market cap"/>
    <k n="Name" t="s"/>
    <k n="Official name" t="s"/>
    <k n="Open"/>
    <k n="P/E"/>
    <k n="Previous close"/>
    <k n="Price"/>
    <k n="Price (Extended hours)"/>
    <k n="Shares outstanding"/>
    <k n="Ticker symbol" t="s"/>
    <k n="UniqueName" t="s"/>
    <k n="Volume"/>
    <k n="Volume average"/>
    <k n="Year incorporated"/>
  </s>
  <s t="_linkedentitycore">
    <k n="%EntityCulture" t="s"/>
    <k n="%EntityId" t="s"/>
    <k n="%EntityServiceId"/>
    <k n="%IsRefreshable" t="b"/>
    <k n="%OutdatedReason" t="i"/>
    <k n="%ProviderInfo" t="s"/>
    <k n="_Display" t="spb"/>
    <k n="_DisplayString" t="s"/>
    <k n="_Flags" t="spb"/>
    <k n="_Format" t="spb"/>
    <k n="_Icon" t="s"/>
    <k n="_SubLabel" t="spb"/>
    <k n="52 week high"/>
    <k n="52 week low"/>
    <k n="Beta"/>
    <k n="Change"/>
    <k n="Change (%)"/>
    <k n="Currency" t="s"/>
    <k n="Description" t="s"/>
    <k n="Employees"/>
    <k n="Exchange" t="s"/>
    <k n="Exchange abbreviation" t="s"/>
    <k n="ExchangeID" t="s"/>
    <k n="Headquarters" t="s"/>
    <k n="High"/>
    <k n="Industry" t="s"/>
    <k n="Instrument type" t="s"/>
    <k n="Last trade time"/>
    <k n="LearnMoreOnLink" t="r"/>
    <k n="Low"/>
    <k n="Market cap"/>
    <k n="Name" t="s"/>
    <k n="Official name" t="s"/>
    <k n="Open"/>
    <k n="Previous close"/>
    <k n="Price"/>
    <k n="Shares outstanding"/>
    <k n="Ticker symbol" t="s"/>
    <k n="UniqueName" t="s"/>
    <k n="Volume"/>
    <k n="Volume average"/>
    <k n="Year incorporated"/>
  </s>
</rvStructures>
</file>

<file path=xl/richData/rdsupportingpropertybag.xml><?xml version="1.0" encoding="utf-8"?>
<supportingPropertyBags xmlns="http://schemas.microsoft.com/office/spreadsheetml/2017/richdata2">
  <spbArrays count="4">
    <a count="37">
      <v t="s">%EntityServiceId</v>
      <v t="s">_Format</v>
      <v t="s">%IsRefreshable</v>
      <v t="s">%EntityCulture</v>
      <v t="s">%EntityId</v>
      <v t="s">_Icon</v>
      <v t="s">_Display</v>
      <v t="s">Name</v>
      <v t="s">_SubLabel</v>
      <v t="s">Price</v>
      <v t="s">Price (Extended hours)</v>
      <v t="s">Exchange</v>
      <v t="s">Last trade time</v>
      <v t="s">Ticker symbol</v>
      <v t="s">Exchange abbreviation</v>
      <v t="s">Change</v>
      <v t="s">Change (Extended hours)</v>
      <v t="s">Expense ratio</v>
      <v t="s">Change (%)</v>
      <v t="s">Change % (Extended hours)</v>
      <v t="s">Currency</v>
      <v t="s">Previous close</v>
      <v t="s">Open</v>
      <v t="s">High</v>
      <v t="s">Low</v>
      <v t="s">52 week high</v>
      <v t="s">52 week low</v>
      <v t="s">Volume</v>
      <v t="s">Volume average</v>
      <v t="s">Market cap</v>
      <v t="s">Beta</v>
      <v t="s">Instrument type</v>
      <v t="s">_Flags</v>
      <v t="s">UniqueName</v>
      <v t="s">_DisplayString</v>
      <v t="s">LearnMoreOnLink</v>
      <v t="s">%ProviderInfo</v>
    </a>
    <a count="33">
      <v t="s">%EntityServiceId</v>
      <v t="s">_Format</v>
      <v t="s">%IsRefreshable</v>
      <v t="s">%EntityCulture</v>
      <v t="s">%EntityId</v>
      <v t="s">_Icon</v>
      <v t="s">_Display</v>
      <v t="s">Name</v>
      <v t="s">Ticker symbol</v>
      <v t="s">Country/region</v>
      <v t="s">_SubLabel</v>
      <v t="s">Change</v>
      <v t="s">Change (%)</v>
      <v t="s">Rating</v>
      <v t="s">Expense ratio</v>
      <v t="s">Previous close</v>
      <v t="s">Return (YTD)</v>
      <v t="s">Return (1w)</v>
      <v t="s">Return (1m)</v>
      <v t="s">Return (3m)</v>
      <v t="s">Return (1y)</v>
      <v t="s">Return (3y)</v>
      <v t="s">Return (5y)</v>
      <v t="s">Net assets</v>
      <v t="s">_Flags</v>
      <v t="s">Last update time</v>
      <v t="s">Last trade time</v>
      <v t="s">Instrument type</v>
      <v t="s">Currency</v>
      <v t="s">UniqueName</v>
      <v t="s">_DisplayString</v>
      <v t="s">LearnMoreOnLink</v>
      <v t="s">%ProviderInfo</v>
    </a>
    <a count="45">
      <v t="s">%EntityServiceId</v>
      <v t="s">_Format</v>
      <v t="s">%IsRefreshable</v>
      <v t="s">%EntityCulture</v>
      <v t="s">%EntityId</v>
      <v t="s">_Icon</v>
      <v t="s">_Display</v>
      <v t="s">Name</v>
      <v t="s">_SubLabel</v>
      <v t="s">Price</v>
      <v t="s">Price (Extended hours)</v>
      <v t="s">Exchange</v>
      <v t="s">Official name</v>
      <v t="s">Last trade time</v>
      <v t="s">Ticker symbol</v>
      <v t="s">Exchange abbreviation</v>
      <v t="s">Change</v>
      <v t="s">Change (Extended hours)</v>
      <v t="s">Change (%)</v>
      <v t="s">Change % (Extended hours)</v>
      <v t="s">Currency</v>
      <v t="s">Previous close</v>
      <v t="s">Open</v>
      <v t="s">High</v>
      <v t="s">Low</v>
      <v t="s">52 week high</v>
      <v t="s">52 week low</v>
      <v t="s">Volume</v>
      <v t="s">Volume average</v>
      <v t="s">Market cap</v>
      <v t="s">Beta</v>
      <v t="s">P/E</v>
      <v t="s">Shares outstanding</v>
      <v t="s">Description</v>
      <v t="s">Employees</v>
      <v t="s">Headquarters</v>
      <v t="s">Industry</v>
      <v t="s">Instrument type</v>
      <v t="s">Year incorporated</v>
      <v t="s">_Flags</v>
      <v t="s">UniqueName</v>
      <v t="s">_DisplayString</v>
      <v t="s">LearnMoreOnLink</v>
      <v t="s">ExchangeID</v>
      <v t="s">%ProviderInfo</v>
    </a>
    <a count="42">
      <v t="s">%EntityServiceId</v>
      <v t="s">_Format</v>
      <v t="s">%IsRefreshable</v>
      <v t="s">%EntityCulture</v>
      <v t="s">%EntityId</v>
      <v t="s">_Icon</v>
      <v t="s">_Display</v>
      <v t="s">Name</v>
      <v t="s">Price</v>
      <v t="s">Exchange</v>
      <v t="s">Official name</v>
      <v t="s">_SubLabel</v>
      <v t="s">Last trade time</v>
      <v t="s">Ticker symbol</v>
      <v t="s">Exchange abbreviation</v>
      <v t="s">Change</v>
      <v t="s">Change (%)</v>
      <v t="s">Currency</v>
      <v t="s">Previous close</v>
      <v t="s">Open</v>
      <v t="s">High</v>
      <v t="s">Low</v>
      <v t="s">52 week high</v>
      <v t="s">52 week low</v>
      <v t="s">Volume</v>
      <v t="s">Volume average</v>
      <v t="s">Market cap</v>
      <v t="s">Beta</v>
      <v t="s">Shares outstanding</v>
      <v t="s">Description</v>
      <v t="s">Employees</v>
      <v t="s">Headquarters</v>
      <v t="s">Industry</v>
      <v t="s">Instrument type</v>
      <v t="s">Year incorporated</v>
      <v t="s">_Flags</v>
      <v t="s">UniqueName</v>
      <v t="s">_DisplayString</v>
      <v t="s">LearnMoreOnLink</v>
      <v t="s">ExchangeID</v>
      <v t="s">%ProviderInfo</v>
      <v t="s">%OutdatedReason</v>
    </a>
  </spbArrays>
  <spbData count="17">
    <spb s="0">
      <v>0</v>
      <v>Name</v>
      <v>LearnMoreOnLink</v>
    </spb>
    <spb s="1">
      <v>0</v>
      <v>0</v>
      <v>0</v>
    </spb>
    <spb s="2">
      <v>1</v>
      <v>1</v>
      <v>1</v>
    </spb>
    <spb s="3">
      <v>1</v>
      <v>2</v>
      <v>1</v>
      <v>3</v>
      <v>1</v>
      <v>1</v>
      <v>1</v>
      <v>4</v>
      <v>5</v>
      <v>6</v>
      <v>1</v>
      <v>1</v>
      <v>5</v>
      <v>1</v>
      <v>4</v>
      <v>7</v>
      <v>8</v>
      <v>1</v>
      <v>1</v>
      <v>5</v>
    </spb>
    <spb s="4">
      <v>at close</v>
      <v>from previous close</v>
      <v>Source: Nasdaq</v>
      <v>from previous close</v>
      <v>GMT</v>
      <v>Delayed 15 minutes</v>
      <v>from close</v>
      <v>from close</v>
    </spb>
    <spb s="4">
      <v>at close</v>
      <v>from previous close</v>
      <v>Source: Nasdaq Last Sale</v>
      <v>from previous close</v>
      <v>GMT</v>
      <v>Real-Time Nasdaq Last Sale</v>
      <v>from close</v>
      <v>from close</v>
    </spb>
    <spb s="0">
      <v>1</v>
      <v>Name</v>
      <v>LearnMoreOnLink</v>
    </spb>
    <spb s="5">
      <v>1</v>
      <v>1</v>
      <v>1</v>
      <v>1</v>
    </spb>
    <spb s="6">
      <v>3</v>
      <v>1</v>
      <v>4</v>
      <v>5</v>
      <v>6</v>
      <v>5</v>
      <v>5</v>
      <v>5</v>
      <v>5</v>
      <v>5</v>
      <v>5</v>
      <v>5</v>
      <v>5</v>
      <v>1</v>
      <v>7</v>
      <v>7</v>
      <v>8</v>
    </spb>
    <spb s="7">
      <v>from previous close</v>
      <v>from previous close</v>
      <v>GMT</v>
      <v>GMT</v>
    </spb>
    <spb s="0">
      <v>2</v>
      <v>Name</v>
      <v>LearnMoreOnLink</v>
    </spb>
    <spb s="8">
      <v>1</v>
      <v>1</v>
      <v>1</v>
      <v>1</v>
    </spb>
    <spb s="9">
      <v>1</v>
      <v>2</v>
      <v>2</v>
      <v>1</v>
      <v>3</v>
      <v>1</v>
      <v>1</v>
      <v>1</v>
      <v>4</v>
      <v>4</v>
      <v>5</v>
      <v>6</v>
      <v>1</v>
      <v>1</v>
      <v>1</v>
      <v>4</v>
      <v>7</v>
      <v>9</v>
      <v>8</v>
      <v>4</v>
      <v>1</v>
      <v>1</v>
      <v>5</v>
    </spb>
    <spb s="10">
      <v>at close</v>
      <v>from previous close</v>
      <v>from previous close</v>
      <v>Source: Nasdaq Last Sale</v>
      <v>GMT</v>
      <v>Real-Time Nasdaq Last Sale</v>
      <v>from close</v>
      <v>from close</v>
    </spb>
    <spb s="0">
      <v>3</v>
      <v>Name</v>
      <v>LearnMoreOnLink</v>
    </spb>
    <spb s="11">
      <v>1</v>
      <v>2</v>
      <v>1</v>
      <v>3</v>
      <v>1</v>
      <v>1</v>
      <v>1</v>
      <v>4</v>
      <v>4</v>
      <v>5</v>
      <v>6</v>
      <v>1</v>
      <v>1</v>
      <v>1</v>
      <v>4</v>
      <v>10</v>
      <v>9</v>
      <v>8</v>
      <v>4</v>
    </spb>
    <spb s="12">
      <v>from previous close</v>
      <v>from previous close</v>
      <v>GMT</v>
    </spb>
  </spbData>
</supportingPropertyBags>
</file>

<file path=xl/richData/rdsupportingpropertybagstructure.xml><?xml version="1.0" encoding="utf-8"?>
<spbStructures xmlns="http://schemas.microsoft.com/office/spreadsheetml/2017/richdata2" count="13">
  <s>
    <k n="^Order" t="spba"/>
    <k n="TitleProperty" t="s"/>
    <k n="SubTitleProperty" t="s"/>
  </s>
  <s>
    <k n="ShowInCardView" t="b"/>
    <k n="ShowInDotNotation" t="b"/>
    <k n="ShowInAutoComplete" t="b"/>
  </s>
  <s>
    <k n="UniqueName" t="spb"/>
    <k n="`%ProviderInfo" t="spb"/>
    <k n="LearnMoreOnLink" t="spb"/>
  </s>
  <s>
    <k n="Low" t="i"/>
    <k n="Beta" t="i"/>
    <k n="High" t="i"/>
    <k n="Name" t="i"/>
    <k n="Open" t="i"/>
    <k n="Price" t="i"/>
    <k n="Change" t="i"/>
    <k n="Volume" t="i"/>
    <k n="Change (%)" t="i"/>
    <k n="Market cap" t="i"/>
    <k n="52 week low" t="i"/>
    <k n="52 week high" t="i"/>
    <k n="Expense ratio" t="i"/>
    <k n="Previous close" t="i"/>
    <k n="Volume average" t="i"/>
    <k n="Last trade time" t="i"/>
    <k n="`%EntityServiceId" t="i"/>
    <k n="Price (Extended hours)" t="i"/>
    <k n="Change (Extended hours)" t="i"/>
    <k n="Change % (Extended hours)" t="i"/>
  </s>
  <s>
    <k n="Price" t="s"/>
    <k n="Change" t="s"/>
    <k n="Exchange" t="s"/>
    <k n="Change (%)" t="s"/>
    <k n="Last trade time" t="s"/>
    <k n="Price (Extended hours)" t="s"/>
    <k n="Change (Extended hours)" t="s"/>
    <k n="Change % (Extended hours)" t="s"/>
  </s>
  <s>
    <k n="UniqueName" t="spb"/>
    <k n="`%ProviderInfo" t="spb"/>
    <k n="LearnMoreOnLink" t="spb"/>
    <k n="Last update time" t="spb"/>
  </s>
  <s>
    <k n="Name" t="i"/>
    <k n="Change" t="i"/>
    <k n="Rating" t="i"/>
    <k n="Change (%)" t="i"/>
    <k n="Net assets" t="i"/>
    <k n="Return (1m)" t="i"/>
    <k n="Return (1w)" t="i"/>
    <k n="Return (1y)" t="i"/>
    <k n="Return (3m)" t="i"/>
    <k n="Return (3y)" t="i"/>
    <k n="Return (5y)" t="i"/>
    <k n="Return (YTD)" t="i"/>
    <k n="Expense ratio" t="i"/>
    <k n="Previous close" t="i"/>
    <k n="Last trade time" t="i"/>
    <k n="Last update time" t="i"/>
    <k n="`%EntityServiceId" t="i"/>
  </s>
  <s>
    <k n="Change" t="s"/>
    <k n="Change (%)" t="s"/>
    <k n="Last trade time" t="s"/>
    <k n="Last update time" t="s"/>
  </s>
  <s>
    <k n="ExchangeID" t="spb"/>
    <k n="UniqueName" t="spb"/>
    <k n="`%ProviderInfo" t="spb"/>
    <k n="LearnMoreOnLink" t="spb"/>
  </s>
  <s>
    <k n="Low" t="i"/>
    <k n="P/E"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k n="Price (Extended hours)" t="i"/>
    <k n="Change (Extended hours)" t="i"/>
    <k n="Change % (Extended hours)" t="i"/>
  </s>
  <s>
    <k n="Price" t="s"/>
    <k n="Change" t="s"/>
    <k n="Change (%)" t="s"/>
    <k n="ExchangeID" t="s"/>
    <k n="Last trade time" t="s"/>
    <k n="Price (Extended hours)" t="s"/>
    <k n="Change (Extended hours)" t="s"/>
    <k n="Change % (Extended hours)" t="s"/>
  </s>
  <s>
    <k n="Low" t="i"/>
    <k n="Beta" t="i"/>
    <k n="High" t="i"/>
    <k n="Name" t="i"/>
    <k n="Open" t="i"/>
    <k n="Price" t="i"/>
    <k n="Change" t="i"/>
    <k n="Volume" t="i"/>
    <k n="Employees" t="i"/>
    <k n="Change (%)" t="i"/>
    <k n="Market cap" t="i"/>
    <k n="52 week low" t="i"/>
    <k n="52 week high" t="i"/>
    <k n="Previous close" t="i"/>
    <k n="Volume average" t="i"/>
    <k n="Last trade time" t="i"/>
    <k n="Year incorporated" t="i"/>
    <k n="`%EntityServiceId" t="i"/>
    <k n="Shares outstanding" t="i"/>
  </s>
  <s>
    <k n="Change" t="s"/>
    <k n="Change (%)" t="s"/>
    <k n="Last trade time" t="s"/>
  </s>
</spbStructures>
</file>

<file path=xl/richData/richStyles.xml><?xml version="1.0" encoding="utf-8"?>
<richStyleSheet xmlns="http://schemas.microsoft.com/office/spreadsheetml/2017/richdata2" xmlns:mc="http://schemas.openxmlformats.org/markup-compatibility/2006" xmlns:x="http://schemas.openxmlformats.org/spreadsheetml/2006/main" mc:Ignorable="x">
  <dxfs count="8">
    <x:dxf>
      <x:numFmt numFmtId="2" formatCode="0.00"/>
    </x:dxf>
    <x:dxf>
      <x:numFmt numFmtId="0" formatCode="General"/>
    </x:dxf>
    <x:dxf>
      <x:numFmt numFmtId="27" formatCode="m/d/yyyy\ h:mm"/>
    </x:dxf>
    <x:dxf>
      <x:numFmt numFmtId="14" formatCode="0.00%"/>
    </x:dxf>
    <x:dxf>
      <x:numFmt numFmtId="3" formatCode="#,##0"/>
    </x:dxf>
    <x:dxf>
      <x:numFmt numFmtId="4" formatCode="#,##0.00"/>
    </x:dxf>
    <x:dxf>
      <x:numFmt numFmtId="1" formatCode="0"/>
    </x:dxf>
    <x:dxf>
      <x:numFmt numFmtId="19" formatCode="m/d/yyyy"/>
    </x:dxf>
  </dxfs>
  <richProperties>
    <rPr n="NumberFormat" t="s"/>
    <rPr n="IsTitleField" t="b"/>
  </richProperties>
  <richStyles>
    <rSty dxfid="1">
      <rpv i="0">_([$$-en-US]* #,##0.00_);_([$$-en-US]* (#,##0.00);_([$$-en-US]* "-"??_);_(@_)</rpv>
    </rSty>
    <rSty dxfid="5">
      <rpv i="0">#,##0.00</rpv>
    </rSty>
    <rSty>
      <rpv i="1">1</rpv>
    </rSty>
    <rSty dxfid="4">
      <rpv i="0">#,##0</rpv>
    </rSty>
    <rSty dxfid="3"/>
    <rSty dxfid="1">
      <rpv i="0">_([$$-en-US]* #,##0_);_([$$-en-US]* (#,##0);_([$$-en-US]* "-"_);_(@_)</rpv>
    </rSty>
    <rSty dxfid="2"/>
    <rSty dxfid="0">
      <rpv i="0">0.00</rpv>
    </rSty>
    <rSty dxfid="6">
      <rpv i="0">0</rpv>
    </rSty>
    <rSty dxfid="7"/>
  </richStyles>
</richStyleShee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89B8F8B-BC9F-41D8-965B-E416B4D9210F}">
  <dimension ref="B1:O39"/>
  <sheetViews>
    <sheetView tabSelected="1" workbookViewId="0">
      <selection activeCell="B1" sqref="B1:O1"/>
    </sheetView>
  </sheetViews>
  <sheetFormatPr defaultRowHeight="15" x14ac:dyDescent="0.25"/>
  <cols>
    <col min="1" max="1" width="4" customWidth="1"/>
    <col min="3" max="3" width="40" customWidth="1"/>
    <col min="4" max="4" width="9.42578125" bestFit="1" customWidth="1"/>
    <col min="5" max="5" width="8" bestFit="1" customWidth="1"/>
    <col min="6" max="6" width="11.5703125" bestFit="1" customWidth="1"/>
    <col min="8" max="8" width="11.140625" bestFit="1" customWidth="1"/>
    <col min="9" max="9" width="11.5703125" bestFit="1" customWidth="1"/>
    <col min="10" max="10" width="11.28515625" bestFit="1" customWidth="1"/>
    <col min="12" max="12" width="10" bestFit="1" customWidth="1"/>
    <col min="15" max="15" width="12.5703125" bestFit="1" customWidth="1"/>
  </cols>
  <sheetData>
    <row r="1" spans="2:15" ht="18.75" x14ac:dyDescent="0.3">
      <c r="B1" s="25" t="s">
        <v>41</v>
      </c>
      <c r="C1" s="25"/>
      <c r="D1" s="25"/>
      <c r="E1" s="25"/>
      <c r="F1" s="25"/>
      <c r="G1" s="25"/>
      <c r="H1" s="25"/>
      <c r="I1" s="25"/>
      <c r="J1" s="25"/>
      <c r="K1" s="25"/>
      <c r="L1" s="25"/>
      <c r="M1" s="25"/>
      <c r="N1" s="25"/>
      <c r="O1" s="25"/>
    </row>
    <row r="2" spans="2:15" x14ac:dyDescent="0.25">
      <c r="B2" s="29">
        <f ca="1">TODAY()</f>
        <v>46162</v>
      </c>
      <c r="C2" s="29"/>
      <c r="D2" s="29"/>
      <c r="E2" s="29"/>
      <c r="F2" s="29"/>
      <c r="G2" s="29"/>
      <c r="H2" s="29"/>
      <c r="I2" s="29"/>
      <c r="J2" s="29"/>
      <c r="K2" s="29"/>
      <c r="L2" s="29"/>
      <c r="M2" s="29"/>
      <c r="N2" s="29"/>
      <c r="O2" s="29"/>
    </row>
    <row r="3" spans="2:15" x14ac:dyDescent="0.25">
      <c r="B3" s="3"/>
      <c r="C3" s="3"/>
      <c r="D3" s="30" t="s">
        <v>37</v>
      </c>
      <c r="E3" s="30"/>
      <c r="F3" s="8">
        <f ca="1">ROUND((F5-L5)/L5,3)</f>
        <v>0.08</v>
      </c>
      <c r="G3" s="29" t="s">
        <v>36</v>
      </c>
      <c r="H3" s="29"/>
      <c r="I3" s="8">
        <f ca="1">ROUND((F5-O5)/O5,3)</f>
        <v>3.5000000000000003E-2</v>
      </c>
      <c r="J3" s="31" t="s">
        <v>33</v>
      </c>
      <c r="K3" s="32"/>
      <c r="L3" s="33"/>
      <c r="M3" s="26" t="s">
        <v>34</v>
      </c>
      <c r="N3" s="27"/>
      <c r="O3" s="28"/>
    </row>
    <row r="4" spans="2:15" x14ac:dyDescent="0.25">
      <c r="B4" s="3"/>
      <c r="C4" s="3"/>
      <c r="D4" s="29" t="s">
        <v>39</v>
      </c>
      <c r="E4" s="29"/>
      <c r="F4" s="8">
        <f ca="1">ROUND((F5-L5+I5)/L5,3)</f>
        <v>0.14399999999999999</v>
      </c>
      <c r="G4" s="29" t="s">
        <v>38</v>
      </c>
      <c r="H4" s="29"/>
      <c r="I4" s="8">
        <f ca="1">ROUND((F5-O5+5*I5)/O5,3)</f>
        <v>0.34200000000000003</v>
      </c>
      <c r="J4" s="3"/>
      <c r="K4" s="3"/>
      <c r="L4" s="3"/>
      <c r="M4" s="20"/>
      <c r="N4" s="20"/>
      <c r="O4" s="20"/>
    </row>
    <row r="5" spans="2:15" x14ac:dyDescent="0.25">
      <c r="B5" s="3"/>
      <c r="C5" s="3"/>
      <c r="D5" s="3"/>
      <c r="E5" s="3" t="s">
        <v>29</v>
      </c>
      <c r="F5" s="18">
        <f ca="1">SUM(F7:F15)</f>
        <v>502831.8</v>
      </c>
      <c r="G5" s="3"/>
      <c r="H5" s="12" t="s">
        <v>30</v>
      </c>
      <c r="I5" s="4">
        <f ca="1">SUM(I7:I15)</f>
        <v>29914.758040000001</v>
      </c>
      <c r="J5" s="8">
        <f ca="1">ROUND(I5/F5,3)</f>
        <v>5.8999999999999997E-2</v>
      </c>
      <c r="K5" s="17" t="s">
        <v>30</v>
      </c>
      <c r="L5" s="18">
        <f>SUM(L7:L15)</f>
        <v>465543.7</v>
      </c>
      <c r="N5" s="17" t="s">
        <v>30</v>
      </c>
      <c r="O5" s="18">
        <f>SUM(O7:O15)</f>
        <v>485968.1</v>
      </c>
    </row>
    <row r="6" spans="2:15" x14ac:dyDescent="0.25">
      <c r="B6" s="1" t="s">
        <v>0</v>
      </c>
      <c r="C6" s="1" t="s">
        <v>28</v>
      </c>
      <c r="D6" s="9" t="s">
        <v>25</v>
      </c>
      <c r="E6" s="9" t="s">
        <v>20</v>
      </c>
      <c r="F6" s="9" t="s">
        <v>21</v>
      </c>
      <c r="G6" s="1" t="s">
        <v>23</v>
      </c>
      <c r="H6" s="1" t="s">
        <v>19</v>
      </c>
      <c r="I6" s="1" t="s">
        <v>24</v>
      </c>
      <c r="J6" s="1" t="s">
        <v>26</v>
      </c>
      <c r="K6" s="1" t="s">
        <v>27</v>
      </c>
      <c r="L6" s="9" t="s">
        <v>21</v>
      </c>
      <c r="M6" s="1" t="s">
        <v>35</v>
      </c>
      <c r="N6" s="1" t="s">
        <v>27</v>
      </c>
      <c r="O6" s="9" t="s">
        <v>21</v>
      </c>
    </row>
    <row r="7" spans="2:15" x14ac:dyDescent="0.25">
      <c r="B7" s="10" t="s">
        <v>2</v>
      </c>
      <c r="C7" t="e" vm="1">
        <v>#VALUE!</v>
      </c>
      <c r="D7" s="2" cm="1">
        <f t="array" aca="1" ref="D7" ca="1">_FV(C7,"Price")</f>
        <v>20.5</v>
      </c>
      <c r="E7" s="11">
        <v>2300</v>
      </c>
      <c r="F7" s="16">
        <f t="shared" ref="F7:F13" ca="1" si="0">D7*E7</f>
        <v>47150</v>
      </c>
      <c r="G7" s="6">
        <v>6.9099999999999995E-2</v>
      </c>
      <c r="H7" s="7">
        <f t="shared" ref="H7:I13" ca="1" si="1">D7*G7</f>
        <v>1.41655</v>
      </c>
      <c r="I7" s="2">
        <f t="shared" ca="1" si="1"/>
        <v>3258.0650000000001</v>
      </c>
      <c r="J7" s="13">
        <v>20.97</v>
      </c>
      <c r="K7" s="5">
        <f t="shared" ref="K7:K13" ca="1" si="2">ROUND((D7-J7)/J7,3)</f>
        <v>-2.1999999999999999E-2</v>
      </c>
      <c r="L7" s="15">
        <f t="shared" ref="L7:L13" si="3">J7*E7</f>
        <v>48231</v>
      </c>
      <c r="M7" s="13">
        <v>22.21</v>
      </c>
      <c r="N7" s="19">
        <f t="shared" ref="N7:N13" ca="1" si="4">ROUND((D7-M7)/M7,3)</f>
        <v>-7.6999999999999999E-2</v>
      </c>
      <c r="O7" s="15">
        <f t="shared" ref="O7:O13" si="5">M7*E7</f>
        <v>51083</v>
      </c>
    </row>
    <row r="8" spans="2:15" x14ac:dyDescent="0.25">
      <c r="B8" s="10" t="s">
        <v>4</v>
      </c>
      <c r="C8" t="e" vm="2">
        <v>#VALUE!</v>
      </c>
      <c r="D8" s="2" cm="1">
        <f t="array" aca="1" ref="D8" ca="1">_FV(C8,"Price")</f>
        <v>56.18</v>
      </c>
      <c r="E8" s="11">
        <v>1150</v>
      </c>
      <c r="F8" s="16">
        <f t="shared" ca="1" si="0"/>
        <v>64607</v>
      </c>
      <c r="G8" s="6">
        <v>8.2900000000000001E-2</v>
      </c>
      <c r="H8" s="7">
        <f t="shared" ca="1" si="1"/>
        <v>4.6573219999999997</v>
      </c>
      <c r="I8" s="2">
        <f t="shared" ca="1" si="1"/>
        <v>5355.9202999999998</v>
      </c>
      <c r="J8" s="13">
        <v>56.03</v>
      </c>
      <c r="K8" s="5">
        <f t="shared" ca="1" si="2"/>
        <v>3.0000000000000001E-3</v>
      </c>
      <c r="L8" s="15">
        <f t="shared" si="3"/>
        <v>64434.5</v>
      </c>
      <c r="M8" s="13">
        <v>59.7</v>
      </c>
      <c r="N8" s="19">
        <f t="shared" ca="1" si="4"/>
        <v>-5.8999999999999997E-2</v>
      </c>
      <c r="O8" s="15">
        <f t="shared" si="5"/>
        <v>68655</v>
      </c>
    </row>
    <row r="9" spans="2:15" x14ac:dyDescent="0.25">
      <c r="B9" s="10" t="s">
        <v>5</v>
      </c>
      <c r="C9" t="e" vm="3">
        <v>#VALUE!</v>
      </c>
      <c r="D9" s="2" cm="1">
        <f t="array" aca="1" ref="D9" ca="1">_FV(C9,"Price")</f>
        <v>59.98</v>
      </c>
      <c r="E9" s="11">
        <v>1210</v>
      </c>
      <c r="F9" s="16">
        <f t="shared" ca="1" si="0"/>
        <v>72575.8</v>
      </c>
      <c r="G9" s="6">
        <v>0.1043</v>
      </c>
      <c r="H9" s="7">
        <f t="shared" ca="1" si="1"/>
        <v>6.2559139999999998</v>
      </c>
      <c r="I9" s="2">
        <f t="shared" ca="1" si="1"/>
        <v>7569.6559399999996</v>
      </c>
      <c r="J9" s="21">
        <v>52.52</v>
      </c>
      <c r="K9" s="22">
        <f t="shared" ca="1" si="2"/>
        <v>0.14199999999999999</v>
      </c>
      <c r="L9" s="23">
        <f t="shared" si="3"/>
        <v>63549.200000000004</v>
      </c>
      <c r="M9" s="21">
        <v>49.21</v>
      </c>
      <c r="N9" s="24">
        <f t="shared" ca="1" si="4"/>
        <v>0.219</v>
      </c>
      <c r="O9" s="23">
        <f t="shared" si="5"/>
        <v>59544.1</v>
      </c>
    </row>
    <row r="10" spans="2:15" x14ac:dyDescent="0.25">
      <c r="B10" s="10" t="s">
        <v>7</v>
      </c>
      <c r="C10" t="e" vm="4">
        <v>#VALUE!</v>
      </c>
      <c r="D10" s="2" cm="1">
        <f t="array" aca="1" ref="D10" ca="1">_FV(C10,"Price")</f>
        <v>18.420000000000002</v>
      </c>
      <c r="E10" s="11">
        <v>1800</v>
      </c>
      <c r="F10" s="16">
        <f t="shared" ca="1" si="0"/>
        <v>33156</v>
      </c>
      <c r="G10" s="6">
        <v>6.3100000000000003E-2</v>
      </c>
      <c r="H10" s="7">
        <f t="shared" ca="1" si="1"/>
        <v>1.1623020000000002</v>
      </c>
      <c r="I10" s="2">
        <f t="shared" ca="1" si="1"/>
        <v>2092.1436000000003</v>
      </c>
      <c r="J10" s="13">
        <v>16.989999999999998</v>
      </c>
      <c r="K10" s="5">
        <f t="shared" ca="1" si="2"/>
        <v>8.4000000000000005E-2</v>
      </c>
      <c r="L10" s="15">
        <f t="shared" si="3"/>
        <v>30581.999999999996</v>
      </c>
      <c r="M10" s="13">
        <v>20.99</v>
      </c>
      <c r="N10" s="19">
        <f t="shared" ca="1" si="4"/>
        <v>-0.122</v>
      </c>
      <c r="O10" s="15">
        <f t="shared" si="5"/>
        <v>37782</v>
      </c>
    </row>
    <row r="11" spans="2:15" x14ac:dyDescent="0.25">
      <c r="B11" s="10" t="s">
        <v>11</v>
      </c>
      <c r="C11" t="e" vm="5">
        <v>#VALUE!</v>
      </c>
      <c r="D11" s="2" cm="1">
        <f t="array" aca="1" ref="D11" ca="1">_FV(C11,"Price")</f>
        <v>32.11</v>
      </c>
      <c r="E11" s="11">
        <v>3000</v>
      </c>
      <c r="F11" s="16">
        <f t="shared" ca="1" si="0"/>
        <v>96330</v>
      </c>
      <c r="G11" s="6">
        <v>3.2899999999999999E-2</v>
      </c>
      <c r="H11" s="7">
        <f t="shared" ca="1" si="1"/>
        <v>1.056419</v>
      </c>
      <c r="I11" s="2">
        <f t="shared" ca="1" si="1"/>
        <v>3169.2570000000001</v>
      </c>
      <c r="J11" s="13">
        <v>26.31</v>
      </c>
      <c r="K11" s="5">
        <f t="shared" ca="1" si="2"/>
        <v>0.22</v>
      </c>
      <c r="L11" s="15">
        <f t="shared" si="3"/>
        <v>78930</v>
      </c>
      <c r="M11" s="13">
        <v>25.6</v>
      </c>
      <c r="N11" s="19">
        <f t="shared" ca="1" si="4"/>
        <v>0.254</v>
      </c>
      <c r="O11" s="15">
        <f t="shared" si="5"/>
        <v>76800</v>
      </c>
    </row>
    <row r="12" spans="2:15" x14ac:dyDescent="0.25">
      <c r="B12" s="10" t="s">
        <v>13</v>
      </c>
      <c r="C12" t="e" vm="6">
        <v>#VALUE!</v>
      </c>
      <c r="D12" s="2" cm="1">
        <f t="array" aca="1" ref="D12" ca="1">_FV(C12,"Price")</f>
        <v>22.452200000000001</v>
      </c>
      <c r="E12" s="11">
        <v>2500</v>
      </c>
      <c r="F12" s="16">
        <f t="shared" ca="1" si="0"/>
        <v>56130.5</v>
      </c>
      <c r="G12" s="6">
        <v>7.7399999999999997E-2</v>
      </c>
      <c r="H12" s="7">
        <f t="shared" ca="1" si="1"/>
        <v>1.7378002800000001</v>
      </c>
      <c r="I12" s="2">
        <f t="shared" ca="1" si="1"/>
        <v>4344.5007000000005</v>
      </c>
      <c r="J12" s="13">
        <v>20.56</v>
      </c>
      <c r="K12" s="5">
        <f t="shared" ca="1" si="2"/>
        <v>9.1999999999999998E-2</v>
      </c>
      <c r="L12" s="15">
        <f t="shared" si="3"/>
        <v>51400</v>
      </c>
      <c r="M12" s="13">
        <v>29.64</v>
      </c>
      <c r="N12" s="19">
        <f t="shared" ca="1" si="4"/>
        <v>-0.24299999999999999</v>
      </c>
      <c r="O12" s="15">
        <f t="shared" si="5"/>
        <v>74100</v>
      </c>
    </row>
    <row r="13" spans="2:15" x14ac:dyDescent="0.25">
      <c r="B13" s="10" t="s">
        <v>18</v>
      </c>
      <c r="C13" t="e" vm="7">
        <v>#VALUE!</v>
      </c>
      <c r="D13" s="2" cm="1">
        <f t="array" aca="1" ref="D13" ca="1">_FV(C13,"Price")</f>
        <v>44.524999999999999</v>
      </c>
      <c r="E13" s="11">
        <v>1300</v>
      </c>
      <c r="F13" s="16">
        <f t="shared" ca="1" si="0"/>
        <v>57882.5</v>
      </c>
      <c r="G13" s="6">
        <v>2.5399999999999999E-2</v>
      </c>
      <c r="H13" s="7">
        <f t="shared" ca="1" si="1"/>
        <v>1.130935</v>
      </c>
      <c r="I13" s="2">
        <f t="shared" ca="1" si="1"/>
        <v>1470.2155</v>
      </c>
      <c r="J13" s="13">
        <v>41.09</v>
      </c>
      <c r="K13" s="5">
        <f t="shared" ca="1" si="2"/>
        <v>8.4000000000000005E-2</v>
      </c>
      <c r="L13" s="15">
        <f t="shared" si="3"/>
        <v>53417.000000000007</v>
      </c>
      <c r="M13" s="13">
        <v>33.08</v>
      </c>
      <c r="N13" s="19">
        <f t="shared" ca="1" si="4"/>
        <v>0.34599999999999997</v>
      </c>
      <c r="O13" s="15">
        <f t="shared" si="5"/>
        <v>43004</v>
      </c>
    </row>
    <row r="14" spans="2:15" x14ac:dyDescent="0.25">
      <c r="D14" s="2"/>
      <c r="F14" s="2"/>
      <c r="G14" s="6"/>
      <c r="H14" s="7"/>
      <c r="I14" s="2"/>
    </row>
    <row r="15" spans="2:15" x14ac:dyDescent="0.25">
      <c r="B15" s="10" t="s">
        <v>22</v>
      </c>
      <c r="C15" t="e" vm="8">
        <v>#VALUE!</v>
      </c>
      <c r="D15" s="2">
        <v>1</v>
      </c>
      <c r="E15" s="11">
        <v>75000</v>
      </c>
      <c r="F15" s="16">
        <f t="shared" ref="F15" si="6">D15*E15</f>
        <v>75000</v>
      </c>
      <c r="G15" s="6">
        <v>3.5400000000000001E-2</v>
      </c>
      <c r="H15" s="7">
        <f t="shared" ref="H15:I15" si="7">D15*G15</f>
        <v>3.5400000000000001E-2</v>
      </c>
      <c r="I15" s="2">
        <f t="shared" si="7"/>
        <v>2655</v>
      </c>
      <c r="J15" s="13">
        <v>1</v>
      </c>
      <c r="K15" s="14">
        <v>0</v>
      </c>
      <c r="L15" s="15">
        <f t="shared" ref="L15" si="8">J15*E15</f>
        <v>75000</v>
      </c>
      <c r="M15" s="13">
        <v>1</v>
      </c>
      <c r="N15" s="14">
        <f>ROUND((D15-M15)/M15,3)</f>
        <v>0</v>
      </c>
      <c r="O15" s="15">
        <f>M15*E15</f>
        <v>75000</v>
      </c>
    </row>
    <row r="16" spans="2:15" x14ac:dyDescent="0.25">
      <c r="D16" s="2"/>
      <c r="F16" s="2"/>
      <c r="G16" s="6"/>
      <c r="H16" s="7"/>
      <c r="I16" s="2"/>
    </row>
    <row r="17" spans="2:15" x14ac:dyDescent="0.25">
      <c r="B17" s="10" t="s">
        <v>40</v>
      </c>
      <c r="D17" s="2"/>
      <c r="F17" s="2"/>
      <c r="G17" s="6"/>
      <c r="H17" s="7"/>
      <c r="I17" s="2"/>
    </row>
    <row r="18" spans="2:15" x14ac:dyDescent="0.25">
      <c r="B18" s="1" t="s">
        <v>0</v>
      </c>
      <c r="C18" s="1" t="s">
        <v>28</v>
      </c>
      <c r="D18" s="9" t="s">
        <v>25</v>
      </c>
      <c r="E18" s="9" t="s">
        <v>20</v>
      </c>
      <c r="F18" s="9" t="s">
        <v>21</v>
      </c>
      <c r="G18" s="1" t="s">
        <v>23</v>
      </c>
      <c r="H18" s="1" t="s">
        <v>19</v>
      </c>
      <c r="I18" s="1" t="s">
        <v>24</v>
      </c>
      <c r="J18" s="1" t="s">
        <v>26</v>
      </c>
      <c r="K18" s="1" t="s">
        <v>27</v>
      </c>
      <c r="L18" s="9" t="s">
        <v>21</v>
      </c>
      <c r="M18" s="1" t="s">
        <v>35</v>
      </c>
      <c r="N18" s="1" t="s">
        <v>27</v>
      </c>
      <c r="O18" s="9" t="s">
        <v>21</v>
      </c>
    </row>
    <row r="19" spans="2:15" x14ac:dyDescent="0.25">
      <c r="B19" s="10" t="s">
        <v>1</v>
      </c>
      <c r="C19" t="e" vm="9">
        <v>#VALUE!</v>
      </c>
      <c r="D19" s="2" cm="1">
        <f t="array" aca="1" ref="D19" ca="1">_FV(C19,"Price")</f>
        <v>16.465</v>
      </c>
      <c r="E19" s="11">
        <v>100</v>
      </c>
      <c r="F19" s="16">
        <f t="shared" ref="F19:F39" ca="1" si="9">D19*E19</f>
        <v>1646.5</v>
      </c>
      <c r="G19" s="5">
        <v>0.16339999999999999</v>
      </c>
      <c r="H19" s="7">
        <f ca="1">D19*G19</f>
        <v>2.6903809999999999</v>
      </c>
      <c r="I19" s="2">
        <f ca="1">E19*H19</f>
        <v>269.03809999999999</v>
      </c>
      <c r="J19" s="13">
        <v>17.02</v>
      </c>
      <c r="K19" s="5">
        <f t="shared" ref="K19:K33" ca="1" si="10">ROUND((D19-J19)/J19,3)</f>
        <v>-3.3000000000000002E-2</v>
      </c>
      <c r="L19" s="15">
        <f t="shared" ref="L19:L39" si="11">J19*E19</f>
        <v>1702</v>
      </c>
      <c r="M19" s="13">
        <v>59.55</v>
      </c>
      <c r="N19" s="19">
        <f t="shared" ref="N19:N39" ca="1" si="12">ROUND((D19-M19)/M19,3)</f>
        <v>-0.72399999999999998</v>
      </c>
      <c r="O19" s="15">
        <f t="shared" ref="O19:O39" si="13">M19*E19</f>
        <v>5955</v>
      </c>
    </row>
    <row r="20" spans="2:15" x14ac:dyDescent="0.25">
      <c r="B20" s="10" t="s">
        <v>2</v>
      </c>
      <c r="C20" t="e" vm="1">
        <v>#VALUE!</v>
      </c>
      <c r="D20" s="2" cm="1">
        <f t="array" aca="1" ref="D20" ca="1">_FV(C20,"Price")</f>
        <v>20.5</v>
      </c>
      <c r="E20" s="11">
        <v>100</v>
      </c>
      <c r="F20" s="16">
        <f t="shared" ca="1" si="9"/>
        <v>2050</v>
      </c>
      <c r="G20" s="6">
        <v>6.9099999999999995E-2</v>
      </c>
      <c r="H20" s="7">
        <f ca="1">D20*G20</f>
        <v>1.41655</v>
      </c>
      <c r="I20" s="2">
        <f ca="1">E20*H20</f>
        <v>141.655</v>
      </c>
      <c r="J20" s="21">
        <v>21</v>
      </c>
      <c r="K20" s="22">
        <f t="shared" ca="1" si="10"/>
        <v>-2.4E-2</v>
      </c>
      <c r="L20" s="23">
        <f t="shared" si="11"/>
        <v>2100</v>
      </c>
      <c r="M20" s="21">
        <v>22.21</v>
      </c>
      <c r="N20" s="24">
        <f t="shared" ca="1" si="12"/>
        <v>-7.6999999999999999E-2</v>
      </c>
      <c r="O20" s="23">
        <f t="shared" si="13"/>
        <v>2221</v>
      </c>
    </row>
    <row r="21" spans="2:15" x14ac:dyDescent="0.25">
      <c r="B21" s="10" t="s">
        <v>31</v>
      </c>
      <c r="C21" t="e" vm="10">
        <v>#VALUE!</v>
      </c>
      <c r="D21" s="2" cm="1">
        <f t="array" aca="1" ref="D21" ca="1">_FV(C21,"Price")</f>
        <v>472.6</v>
      </c>
      <c r="E21" s="11">
        <v>100</v>
      </c>
      <c r="F21" s="16">
        <f t="shared" ca="1" si="9"/>
        <v>47260</v>
      </c>
      <c r="G21" s="5">
        <v>0</v>
      </c>
      <c r="H21" s="7">
        <v>0</v>
      </c>
      <c r="I21" s="2">
        <v>0</v>
      </c>
      <c r="J21" s="21">
        <v>514.30999999999995</v>
      </c>
      <c r="K21" s="22">
        <f t="shared" ca="1" si="10"/>
        <v>-8.1000000000000003E-2</v>
      </c>
      <c r="L21" s="23">
        <f t="shared" si="11"/>
        <v>51430.999999999993</v>
      </c>
      <c r="M21" s="21">
        <v>287.74</v>
      </c>
      <c r="N21" s="24">
        <f t="shared" ca="1" si="12"/>
        <v>0.64200000000000002</v>
      </c>
      <c r="O21" s="23">
        <f t="shared" si="13"/>
        <v>28774</v>
      </c>
    </row>
    <row r="22" spans="2:15" x14ac:dyDescent="0.25">
      <c r="B22" s="10" t="s">
        <v>3</v>
      </c>
      <c r="C22" t="e" vm="11">
        <v>#VALUE!</v>
      </c>
      <c r="D22" s="2" cm="1">
        <f t="array" aca="1" ref="D22" ca="1">_FV(C22,"Price")</f>
        <v>500.25</v>
      </c>
      <c r="E22" s="11">
        <v>100</v>
      </c>
      <c r="F22" s="16">
        <f t="shared" ca="1" si="9"/>
        <v>50025</v>
      </c>
      <c r="G22" s="6">
        <v>1.4200000000000001E-2</v>
      </c>
      <c r="H22" s="7">
        <f t="shared" ref="H22:H39" ca="1" si="14">D22*G22</f>
        <v>7.1035500000000003</v>
      </c>
      <c r="I22" s="2">
        <f t="shared" ref="I22:I39" ca="1" si="15">E22*H22</f>
        <v>710.35500000000002</v>
      </c>
      <c r="J22" s="21">
        <v>426.55</v>
      </c>
      <c r="K22" s="22">
        <f t="shared" ca="1" si="10"/>
        <v>0.17299999999999999</v>
      </c>
      <c r="L22" s="23">
        <f t="shared" si="11"/>
        <v>42655</v>
      </c>
      <c r="M22" s="21">
        <v>342.04</v>
      </c>
      <c r="N22" s="24">
        <f t="shared" ca="1" si="12"/>
        <v>0.46300000000000002</v>
      </c>
      <c r="O22" s="23">
        <f t="shared" si="13"/>
        <v>34204</v>
      </c>
    </row>
    <row r="23" spans="2:15" x14ac:dyDescent="0.25">
      <c r="B23" s="10" t="s">
        <v>4</v>
      </c>
      <c r="C23" t="e" vm="2">
        <v>#VALUE!</v>
      </c>
      <c r="D23" s="2" cm="1">
        <f t="array" aca="1" ref="D23" ca="1">_FV(C23,"Price")</f>
        <v>56.18</v>
      </c>
      <c r="E23" s="11">
        <v>100</v>
      </c>
      <c r="F23" s="16">
        <f t="shared" ca="1" si="9"/>
        <v>5618</v>
      </c>
      <c r="G23" s="6">
        <v>8.2900000000000001E-2</v>
      </c>
      <c r="H23" s="7">
        <f t="shared" ca="1" si="14"/>
        <v>4.6573219999999997</v>
      </c>
      <c r="I23" s="2">
        <f t="shared" ca="1" si="15"/>
        <v>465.73219999999998</v>
      </c>
      <c r="J23" s="21">
        <v>56.24</v>
      </c>
      <c r="K23" s="22">
        <f t="shared" ca="1" si="10"/>
        <v>-1E-3</v>
      </c>
      <c r="L23" s="23">
        <f t="shared" si="11"/>
        <v>5624</v>
      </c>
      <c r="M23" s="21">
        <v>59.7</v>
      </c>
      <c r="N23" s="24">
        <f t="shared" ca="1" si="12"/>
        <v>-5.8999999999999997E-2</v>
      </c>
      <c r="O23" s="23">
        <f t="shared" si="13"/>
        <v>5970</v>
      </c>
    </row>
    <row r="24" spans="2:15" x14ac:dyDescent="0.25">
      <c r="B24" s="10" t="s">
        <v>5</v>
      </c>
      <c r="C24" t="e" vm="3">
        <v>#VALUE!</v>
      </c>
      <c r="D24" s="2" cm="1">
        <f t="array" aca="1" ref="D24" ca="1">_FV(C24,"Price")</f>
        <v>59.98</v>
      </c>
      <c r="E24" s="11">
        <v>100</v>
      </c>
      <c r="F24" s="16">
        <f t="shared" ca="1" si="9"/>
        <v>5998</v>
      </c>
      <c r="G24" s="6">
        <v>0.1043</v>
      </c>
      <c r="H24" s="7">
        <f t="shared" ca="1" si="14"/>
        <v>6.2559139999999998</v>
      </c>
      <c r="I24" s="2">
        <f t="shared" ca="1" si="15"/>
        <v>625.59140000000002</v>
      </c>
      <c r="J24" s="21">
        <v>52.52</v>
      </c>
      <c r="K24" s="22">
        <f t="shared" ca="1" si="10"/>
        <v>0.14199999999999999</v>
      </c>
      <c r="L24" s="23">
        <f t="shared" si="11"/>
        <v>5252</v>
      </c>
      <c r="M24" s="21">
        <v>49.21</v>
      </c>
      <c r="N24" s="24">
        <f t="shared" ca="1" si="12"/>
        <v>0.219</v>
      </c>
      <c r="O24" s="23">
        <f t="shared" si="13"/>
        <v>4921</v>
      </c>
    </row>
    <row r="25" spans="2:15" x14ac:dyDescent="0.25">
      <c r="B25" s="10" t="s">
        <v>6</v>
      </c>
      <c r="C25" t="e" vm="12">
        <v>#VALUE!</v>
      </c>
      <c r="D25" s="2" cm="1">
        <f t="array" aca="1" ref="D25" ca="1">_FV(C25,"Price")</f>
        <v>62.22</v>
      </c>
      <c r="E25" s="11">
        <v>100</v>
      </c>
      <c r="F25" s="16">
        <f t="shared" ca="1" si="9"/>
        <v>6222</v>
      </c>
      <c r="G25" s="6">
        <v>5.2200000000000003E-2</v>
      </c>
      <c r="H25" s="7">
        <f t="shared" ca="1" si="14"/>
        <v>3.247884</v>
      </c>
      <c r="I25" s="2">
        <f t="shared" ca="1" si="15"/>
        <v>324.78840000000002</v>
      </c>
      <c r="J25" s="21">
        <v>56.24</v>
      </c>
      <c r="K25" s="22">
        <f t="shared" ca="1" si="10"/>
        <v>0.106</v>
      </c>
      <c r="L25" s="23">
        <f t="shared" si="11"/>
        <v>5624</v>
      </c>
      <c r="M25" s="21">
        <v>64.52</v>
      </c>
      <c r="N25" s="24">
        <f t="shared" ca="1" si="12"/>
        <v>-3.5999999999999997E-2</v>
      </c>
      <c r="O25" s="23">
        <f t="shared" si="13"/>
        <v>6452</v>
      </c>
    </row>
    <row r="26" spans="2:15" x14ac:dyDescent="0.25">
      <c r="B26" s="10" t="s">
        <v>7</v>
      </c>
      <c r="C26" t="e" vm="4">
        <v>#VALUE!</v>
      </c>
      <c r="D26" s="2" cm="1">
        <f t="array" aca="1" ref="D26" ca="1">_FV(C26,"Price")</f>
        <v>18.420000000000002</v>
      </c>
      <c r="E26" s="11">
        <v>100</v>
      </c>
      <c r="F26" s="16">
        <f t="shared" ca="1" si="9"/>
        <v>1842.0000000000002</v>
      </c>
      <c r="G26" s="6">
        <v>6.3100000000000003E-2</v>
      </c>
      <c r="H26" s="7">
        <f t="shared" ca="1" si="14"/>
        <v>1.1623020000000002</v>
      </c>
      <c r="I26" s="2">
        <f t="shared" ca="1" si="15"/>
        <v>116.23020000000001</v>
      </c>
      <c r="J26" s="13">
        <v>16.989999999999998</v>
      </c>
      <c r="K26" s="5">
        <f t="shared" ca="1" si="10"/>
        <v>8.4000000000000005E-2</v>
      </c>
      <c r="L26" s="15">
        <f t="shared" si="11"/>
        <v>1698.9999999999998</v>
      </c>
      <c r="M26" s="13">
        <v>20.99</v>
      </c>
      <c r="N26" s="19">
        <f t="shared" ca="1" si="12"/>
        <v>-0.122</v>
      </c>
      <c r="O26" s="15">
        <f t="shared" si="13"/>
        <v>2099</v>
      </c>
    </row>
    <row r="27" spans="2:15" x14ac:dyDescent="0.25">
      <c r="B27" s="10" t="s">
        <v>8</v>
      </c>
      <c r="C27" t="e" vm="13">
        <v>#VALUE!</v>
      </c>
      <c r="D27" s="2" cm="1">
        <f t="array" aca="1" ref="D27" ca="1">_FV(C27,"Price")</f>
        <v>713.15</v>
      </c>
      <c r="E27" s="11">
        <v>100</v>
      </c>
      <c r="F27" s="16">
        <f t="shared" ca="1" si="9"/>
        <v>71315</v>
      </c>
      <c r="G27" s="6">
        <v>4.1999999999999997E-3</v>
      </c>
      <c r="H27" s="7">
        <f t="shared" ca="1" si="14"/>
        <v>2.9952299999999998</v>
      </c>
      <c r="I27" s="2">
        <f t="shared" ca="1" si="15"/>
        <v>299.52299999999997</v>
      </c>
      <c r="J27" s="13">
        <v>519.25</v>
      </c>
      <c r="K27" s="5">
        <f t="shared" ca="1" si="10"/>
        <v>0.373</v>
      </c>
      <c r="L27" s="15">
        <f t="shared" si="11"/>
        <v>51925</v>
      </c>
      <c r="M27" s="13">
        <v>327.01</v>
      </c>
      <c r="N27" s="19">
        <f t="shared" ca="1" si="12"/>
        <v>1.181</v>
      </c>
      <c r="O27" s="15">
        <f t="shared" si="13"/>
        <v>32701</v>
      </c>
    </row>
    <row r="28" spans="2:15" x14ac:dyDescent="0.25">
      <c r="B28" s="10" t="s">
        <v>9</v>
      </c>
      <c r="C28" t="e" vm="14">
        <v>#VALUE!</v>
      </c>
      <c r="D28" s="2" cm="1">
        <f t="array" aca="1" ref="D28" ca="1">_FV(C28,"Price")</f>
        <v>17.8</v>
      </c>
      <c r="E28" s="11">
        <v>100</v>
      </c>
      <c r="F28" s="16">
        <f t="shared" ca="1" si="9"/>
        <v>1780</v>
      </c>
      <c r="G28" s="6">
        <v>0.1147</v>
      </c>
      <c r="H28" s="7">
        <f t="shared" ca="1" si="14"/>
        <v>2.0416599999999998</v>
      </c>
      <c r="I28" s="2">
        <f t="shared" ca="1" si="15"/>
        <v>204.16599999999997</v>
      </c>
      <c r="J28" s="13">
        <v>16.47</v>
      </c>
      <c r="K28" s="5">
        <f t="shared" ca="1" si="10"/>
        <v>8.1000000000000003E-2</v>
      </c>
      <c r="L28" s="15">
        <f t="shared" si="11"/>
        <v>1647</v>
      </c>
      <c r="M28" s="13">
        <v>22.13</v>
      </c>
      <c r="N28" s="19">
        <f t="shared" ca="1" si="12"/>
        <v>-0.19600000000000001</v>
      </c>
      <c r="O28" s="15">
        <f t="shared" si="13"/>
        <v>2213</v>
      </c>
    </row>
    <row r="29" spans="2:15" x14ac:dyDescent="0.25">
      <c r="B29" s="10" t="s">
        <v>10</v>
      </c>
      <c r="C29" t="e" vm="15">
        <v>#VALUE!</v>
      </c>
      <c r="D29" s="2" cm="1">
        <f t="array" aca="1" ref="D29" ca="1">_FV(C29,"Price")</f>
        <v>203.86</v>
      </c>
      <c r="E29" s="11">
        <v>100</v>
      </c>
      <c r="F29" s="16">
        <f t="shared" ca="1" si="9"/>
        <v>20386</v>
      </c>
      <c r="G29" s="6">
        <v>1.5299999999999999E-2</v>
      </c>
      <c r="H29" s="7">
        <f t="shared" ca="1" si="14"/>
        <v>3.1190579999999999</v>
      </c>
      <c r="I29" s="2">
        <f t="shared" ca="1" si="15"/>
        <v>311.9058</v>
      </c>
      <c r="J29" s="13">
        <v>178.24</v>
      </c>
      <c r="K29" s="5">
        <f t="shared" ca="1" si="10"/>
        <v>0.14399999999999999</v>
      </c>
      <c r="L29" s="15">
        <f t="shared" si="11"/>
        <v>17824</v>
      </c>
      <c r="M29" s="13">
        <v>149.35</v>
      </c>
      <c r="N29" s="19">
        <f t="shared" ca="1" si="12"/>
        <v>0.36499999999999999</v>
      </c>
      <c r="O29" s="15">
        <f t="shared" si="13"/>
        <v>14935</v>
      </c>
    </row>
    <row r="30" spans="2:15" x14ac:dyDescent="0.25">
      <c r="B30" s="10" t="s">
        <v>11</v>
      </c>
      <c r="C30" t="e" vm="5">
        <v>#VALUE!</v>
      </c>
      <c r="D30" s="2" cm="1">
        <f t="array" aca="1" ref="D30" ca="1">_FV(C30,"Price")</f>
        <v>32.11</v>
      </c>
      <c r="E30" s="11">
        <v>100</v>
      </c>
      <c r="F30" s="16">
        <f t="shared" ca="1" si="9"/>
        <v>3211</v>
      </c>
      <c r="G30" s="6">
        <v>3.2899999999999999E-2</v>
      </c>
      <c r="H30" s="7">
        <f t="shared" ca="1" si="14"/>
        <v>1.056419</v>
      </c>
      <c r="I30" s="2">
        <f t="shared" ca="1" si="15"/>
        <v>105.64189999999999</v>
      </c>
      <c r="J30" s="13">
        <v>26.31</v>
      </c>
      <c r="K30" s="5">
        <f t="shared" ca="1" si="10"/>
        <v>0.22</v>
      </c>
      <c r="L30" s="15">
        <f t="shared" si="11"/>
        <v>2631</v>
      </c>
      <c r="M30" s="13">
        <v>25.6</v>
      </c>
      <c r="N30" s="19">
        <f t="shared" ca="1" si="12"/>
        <v>0.254</v>
      </c>
      <c r="O30" s="15">
        <f t="shared" si="13"/>
        <v>2560</v>
      </c>
    </row>
    <row r="31" spans="2:15" x14ac:dyDescent="0.25">
      <c r="B31" s="10" t="s">
        <v>32</v>
      </c>
      <c r="C31" t="e" vm="16">
        <v>#VALUE!</v>
      </c>
      <c r="D31" s="2" cm="1">
        <f t="array" aca="1" ref="D31" ca="1">_FV(C31,"Price")</f>
        <v>28.8</v>
      </c>
      <c r="E31" s="11">
        <v>100</v>
      </c>
      <c r="F31" s="16">
        <f t="shared" ca="1" si="9"/>
        <v>2880</v>
      </c>
      <c r="G31" s="6">
        <v>5.1200000000000002E-2</v>
      </c>
      <c r="H31" s="7">
        <f t="shared" ca="1" si="14"/>
        <v>1.4745600000000001</v>
      </c>
      <c r="I31" s="2">
        <f t="shared" ca="1" si="15"/>
        <v>147.45600000000002</v>
      </c>
      <c r="J31" s="13">
        <v>28.63</v>
      </c>
      <c r="K31" s="5">
        <f t="shared" ca="1" si="10"/>
        <v>6.0000000000000001E-3</v>
      </c>
      <c r="L31" s="15">
        <f t="shared" si="11"/>
        <v>2863</v>
      </c>
      <c r="M31" s="13">
        <v>34.72</v>
      </c>
      <c r="N31" s="19">
        <f t="shared" ca="1" si="12"/>
        <v>-0.17100000000000001</v>
      </c>
      <c r="O31" s="15">
        <f t="shared" si="13"/>
        <v>3472</v>
      </c>
    </row>
    <row r="32" spans="2:15" x14ac:dyDescent="0.25">
      <c r="B32" s="10" t="s">
        <v>12</v>
      </c>
      <c r="C32" t="e" vm="17">
        <v>#VALUE!</v>
      </c>
      <c r="D32" s="2" cm="1">
        <f t="array" aca="1" ref="D32" ca="1">_FV(C32,"Price")</f>
        <v>741.26</v>
      </c>
      <c r="E32" s="11">
        <v>100</v>
      </c>
      <c r="F32" s="16">
        <f t="shared" ca="1" si="9"/>
        <v>74126</v>
      </c>
      <c r="G32" s="6">
        <v>1.03E-2</v>
      </c>
      <c r="H32" s="7">
        <f t="shared" ca="1" si="14"/>
        <v>7.6349780000000003</v>
      </c>
      <c r="I32" s="2">
        <f t="shared" ca="1" si="15"/>
        <v>763.49779999999998</v>
      </c>
      <c r="J32" s="13">
        <v>590.46</v>
      </c>
      <c r="K32" s="5">
        <f t="shared" ca="1" si="10"/>
        <v>0.255</v>
      </c>
      <c r="L32" s="15">
        <f t="shared" si="11"/>
        <v>59046</v>
      </c>
      <c r="M32" s="13">
        <v>414.94</v>
      </c>
      <c r="N32" s="19">
        <f t="shared" ca="1" si="12"/>
        <v>0.78600000000000003</v>
      </c>
      <c r="O32" s="15">
        <f t="shared" si="13"/>
        <v>41494</v>
      </c>
    </row>
    <row r="33" spans="2:15" x14ac:dyDescent="0.25">
      <c r="B33" s="10" t="s">
        <v>13</v>
      </c>
      <c r="C33" t="e" vm="6">
        <v>#VALUE!</v>
      </c>
      <c r="D33" s="2" cm="1">
        <f t="array" aca="1" ref="D33" ca="1">_FV(C33,"Price")</f>
        <v>22.452200000000001</v>
      </c>
      <c r="E33" s="11">
        <v>100</v>
      </c>
      <c r="F33" s="16">
        <f t="shared" ca="1" si="9"/>
        <v>2245.2200000000003</v>
      </c>
      <c r="G33" s="6">
        <v>7.7399999999999997E-2</v>
      </c>
      <c r="H33" s="7">
        <f t="shared" ca="1" si="14"/>
        <v>1.7378002800000001</v>
      </c>
      <c r="I33" s="2">
        <f t="shared" ca="1" si="15"/>
        <v>173.78002800000002</v>
      </c>
      <c r="J33" s="13">
        <v>20.56</v>
      </c>
      <c r="K33" s="5">
        <f t="shared" ca="1" si="10"/>
        <v>9.1999999999999998E-2</v>
      </c>
      <c r="L33" s="15">
        <f t="shared" si="11"/>
        <v>2056</v>
      </c>
      <c r="M33" s="13">
        <v>29.64</v>
      </c>
      <c r="N33" s="19">
        <f t="shared" ca="1" si="12"/>
        <v>-0.24299999999999999</v>
      </c>
      <c r="O33" s="15">
        <f t="shared" si="13"/>
        <v>2964</v>
      </c>
    </row>
    <row r="34" spans="2:15" x14ac:dyDescent="0.25">
      <c r="B34" s="10" t="s">
        <v>22</v>
      </c>
      <c r="C34" t="e" vm="8">
        <v>#VALUE!</v>
      </c>
      <c r="D34" s="2">
        <v>1</v>
      </c>
      <c r="E34" s="11">
        <v>100</v>
      </c>
      <c r="F34" s="16">
        <f t="shared" si="9"/>
        <v>100</v>
      </c>
      <c r="G34" s="6">
        <v>3.5400000000000001E-2</v>
      </c>
      <c r="H34" s="7">
        <f t="shared" si="14"/>
        <v>3.5400000000000001E-2</v>
      </c>
      <c r="I34" s="2">
        <f t="shared" si="15"/>
        <v>3.54</v>
      </c>
      <c r="J34" s="13">
        <v>1</v>
      </c>
      <c r="K34" s="14">
        <v>0</v>
      </c>
      <c r="L34" s="15">
        <f t="shared" si="11"/>
        <v>100</v>
      </c>
      <c r="M34" s="13">
        <v>1</v>
      </c>
      <c r="N34" s="14">
        <f t="shared" si="12"/>
        <v>0</v>
      </c>
      <c r="O34" s="15">
        <f t="shared" si="13"/>
        <v>100</v>
      </c>
    </row>
    <row r="35" spans="2:15" x14ac:dyDescent="0.25">
      <c r="B35" s="10" t="s">
        <v>14</v>
      </c>
      <c r="C35" t="e" vm="18">
        <v>#VALUE!</v>
      </c>
      <c r="D35" s="2" cm="1">
        <f t="array" aca="1" ref="D35" ca="1">_FV(C35,"Price")</f>
        <v>156.72</v>
      </c>
      <c r="E35" s="11">
        <v>100</v>
      </c>
      <c r="F35" s="16">
        <f t="shared" ca="1" si="9"/>
        <v>15672</v>
      </c>
      <c r="G35" s="6">
        <v>2.24E-2</v>
      </c>
      <c r="H35" s="7">
        <f t="shared" ca="1" si="14"/>
        <v>3.5105279999999999</v>
      </c>
      <c r="I35" s="2">
        <f t="shared" ca="1" si="15"/>
        <v>351.05279999999999</v>
      </c>
      <c r="J35" s="13">
        <v>129.94999999999999</v>
      </c>
      <c r="K35" s="5">
        <f ca="1">ROUND((D35-J35)/J35,3)</f>
        <v>0.20599999999999999</v>
      </c>
      <c r="L35" s="15">
        <f t="shared" si="11"/>
        <v>12994.999999999998</v>
      </c>
      <c r="M35" s="13">
        <v>106.67</v>
      </c>
      <c r="N35" s="19">
        <f t="shared" ca="1" si="12"/>
        <v>0.46899999999999997</v>
      </c>
      <c r="O35" s="15">
        <f t="shared" si="13"/>
        <v>10667</v>
      </c>
    </row>
    <row r="36" spans="2:15" x14ac:dyDescent="0.25">
      <c r="B36" s="10" t="s">
        <v>15</v>
      </c>
      <c r="C36" t="e" vm="19">
        <v>#VALUE!</v>
      </c>
      <c r="D36" s="2" cm="1">
        <f t="array" aca="1" ref="D36" ca="1">_FV(C36,"Price")</f>
        <v>266.55</v>
      </c>
      <c r="E36" s="11">
        <v>100</v>
      </c>
      <c r="F36" s="16">
        <f t="shared" ca="1" si="9"/>
        <v>26655</v>
      </c>
      <c r="G36" s="6">
        <v>3.3999999999999998E-3</v>
      </c>
      <c r="H36" s="7">
        <f t="shared" ca="1" si="14"/>
        <v>0.90627000000000002</v>
      </c>
      <c r="I36" s="2">
        <f t="shared" ca="1" si="15"/>
        <v>90.626999999999995</v>
      </c>
      <c r="J36" s="13">
        <v>189.28</v>
      </c>
      <c r="K36" s="5">
        <f ca="1">ROUND((D36-J36)/J36,3)</f>
        <v>0.40799999999999997</v>
      </c>
      <c r="L36" s="15">
        <f t="shared" si="11"/>
        <v>18928</v>
      </c>
      <c r="M36" s="13">
        <v>123.6</v>
      </c>
      <c r="N36" s="19">
        <f t="shared" ca="1" si="12"/>
        <v>1.157</v>
      </c>
      <c r="O36" s="15">
        <f t="shared" si="13"/>
        <v>12360</v>
      </c>
    </row>
    <row r="37" spans="2:15" x14ac:dyDescent="0.25">
      <c r="B37" s="10" t="s">
        <v>16</v>
      </c>
      <c r="C37" t="e" vm="20">
        <v>#VALUE!</v>
      </c>
      <c r="D37" s="2" cm="1">
        <f t="array" aca="1" ref="D37" ca="1">_FV(C37,"Price")</f>
        <v>59.8</v>
      </c>
      <c r="E37" s="11">
        <v>100</v>
      </c>
      <c r="F37" s="16">
        <f t="shared" ca="1" si="9"/>
        <v>5980</v>
      </c>
      <c r="G37" s="6">
        <v>2.5000000000000001E-2</v>
      </c>
      <c r="H37" s="7">
        <f t="shared" ca="1" si="14"/>
        <v>1.4950000000000001</v>
      </c>
      <c r="I37" s="2">
        <f t="shared" ca="1" si="15"/>
        <v>149.5</v>
      </c>
      <c r="J37" s="13">
        <v>42.74</v>
      </c>
      <c r="K37" s="5">
        <f ca="1">ROUND((D37-J37)/J37,3)</f>
        <v>0.39900000000000002</v>
      </c>
      <c r="L37" s="15">
        <f t="shared" si="11"/>
        <v>4274</v>
      </c>
      <c r="M37" s="13">
        <v>26.08</v>
      </c>
      <c r="N37" s="19">
        <f t="shared" ca="1" si="12"/>
        <v>1.2929999999999999</v>
      </c>
      <c r="O37" s="15">
        <f t="shared" si="13"/>
        <v>2608</v>
      </c>
    </row>
    <row r="38" spans="2:15" x14ac:dyDescent="0.25">
      <c r="B38" s="10" t="s">
        <v>17</v>
      </c>
      <c r="C38" t="e" vm="21">
        <v>#VALUE!</v>
      </c>
      <c r="D38" s="2" cm="1">
        <f t="array" aca="1" ref="D38" ca="1">_FV(C38,"Price")</f>
        <v>51.65</v>
      </c>
      <c r="E38" s="11">
        <v>100</v>
      </c>
      <c r="F38" s="16">
        <f t="shared" ca="1" si="9"/>
        <v>5165</v>
      </c>
      <c r="G38" s="6">
        <v>1.52E-2</v>
      </c>
      <c r="H38" s="7">
        <f t="shared" ca="1" si="14"/>
        <v>0.78508</v>
      </c>
      <c r="I38" s="2">
        <f t="shared" ca="1" si="15"/>
        <v>78.507999999999996</v>
      </c>
      <c r="J38" s="13">
        <v>51.59</v>
      </c>
      <c r="K38" s="5">
        <f ca="1">ROUND((D38-J38)/J38,3)</f>
        <v>1E-3</v>
      </c>
      <c r="L38" s="15">
        <f t="shared" si="11"/>
        <v>5159</v>
      </c>
      <c r="M38" s="13">
        <v>37.58</v>
      </c>
      <c r="N38" s="19">
        <f t="shared" ca="1" si="12"/>
        <v>0.374</v>
      </c>
      <c r="O38" s="15">
        <f t="shared" si="13"/>
        <v>3758</v>
      </c>
    </row>
    <row r="39" spans="2:15" x14ac:dyDescent="0.25">
      <c r="B39" s="10" t="s">
        <v>18</v>
      </c>
      <c r="C39" t="e" vm="7">
        <v>#VALUE!</v>
      </c>
      <c r="D39" s="2" cm="1">
        <f t="array" aca="1" ref="D39" ca="1">_FV(C39,"Price")</f>
        <v>44.524999999999999</v>
      </c>
      <c r="E39" s="11">
        <v>100</v>
      </c>
      <c r="F39" s="16">
        <f t="shared" ca="1" si="9"/>
        <v>4452.5</v>
      </c>
      <c r="G39" s="6">
        <v>2.5399999999999999E-2</v>
      </c>
      <c r="H39" s="7">
        <f t="shared" ca="1" si="14"/>
        <v>1.130935</v>
      </c>
      <c r="I39" s="2">
        <f t="shared" ca="1" si="15"/>
        <v>113.09350000000001</v>
      </c>
      <c r="J39" s="13">
        <v>41.09</v>
      </c>
      <c r="K39" s="5">
        <f ca="1">ROUND((D39-J39)/J39,3)</f>
        <v>8.4000000000000005E-2</v>
      </c>
      <c r="L39" s="15">
        <f t="shared" si="11"/>
        <v>4109</v>
      </c>
      <c r="M39" s="13">
        <v>33.08</v>
      </c>
      <c r="N39" s="19">
        <f t="shared" ca="1" si="12"/>
        <v>0.34599999999999997</v>
      </c>
      <c r="O39" s="15">
        <f t="shared" si="13"/>
        <v>3308</v>
      </c>
    </row>
  </sheetData>
  <sortState xmlns:xlrd2="http://schemas.microsoft.com/office/spreadsheetml/2017/richdata2" ref="B7:O13">
    <sortCondition ref="B7:B13"/>
  </sortState>
  <mergeCells count="8">
    <mergeCell ref="B1:O1"/>
    <mergeCell ref="M3:O3"/>
    <mergeCell ref="G3:H3"/>
    <mergeCell ref="B2:O2"/>
    <mergeCell ref="D4:E4"/>
    <mergeCell ref="G4:H4"/>
    <mergeCell ref="D3:E3"/>
    <mergeCell ref="J3:L3"/>
  </mergeCells>
  <pageMargins left="0.7" right="0.7" top="0.75" bottom="0.75" header="0.3" footer="0.3"/>
  <pageSetup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Lazy Senior Portfolio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Tom Burt</cp:lastModifiedBy>
  <dcterms:created xsi:type="dcterms:W3CDTF">2026-05-11T20:58:18Z</dcterms:created>
  <dcterms:modified xsi:type="dcterms:W3CDTF">2026-05-20T23:18:38Z</dcterms:modified>
</cp:coreProperties>
</file>